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495" tabRatio="848" activeTab="0"/>
  </bookViews>
  <sheets>
    <sheet name="YTD" sheetId="1" r:id="rId1"/>
    <sheet name="batters -by- season" sheetId="2" r:id="rId2"/>
    <sheet name="Spring 2002" sheetId="3" r:id="rId3"/>
    <sheet name="Summer 2002" sheetId="4" r:id="rId4"/>
    <sheet name="Fall 2002" sheetId="5" r:id="rId5"/>
    <sheet name="Spring 2003" sheetId="6" r:id="rId6"/>
    <sheet name="Summer 2003" sheetId="7" r:id="rId7"/>
    <sheet name="Fall 2003" sheetId="8" r:id="rId8"/>
    <sheet name="Spring 2004" sheetId="9" r:id="rId9"/>
    <sheet name="Summer 2004" sheetId="10" r:id="rId10"/>
    <sheet name="Season records" sheetId="11" r:id="rId11"/>
    <sheet name="Scoring frequency" sheetId="12" r:id="rId12"/>
    <sheet name="RBI x #out" sheetId="13" r:id="rId13"/>
    <sheet name="Leadoff RPT" sheetId="14" r:id="rId14"/>
    <sheet name="LO Detail" sheetId="15" r:id="rId15"/>
    <sheet name="Runs by inning" sheetId="16" r:id="rId16"/>
    <sheet name="Hit Streaks" sheetId="17" r:id="rId17"/>
    <sheet name="Team Totals" sheetId="18" r:id="rId18"/>
    <sheet name="DAJ by-game" sheetId="19" r:id="rId19"/>
    <sheet name="Stat formulae" sheetId="20" r:id="rId20"/>
  </sheets>
  <definedNames/>
  <calcPr fullCalcOnLoad="1"/>
</workbook>
</file>

<file path=xl/sharedStrings.xml><?xml version="1.0" encoding="utf-8"?>
<sst xmlns="http://schemas.openxmlformats.org/spreadsheetml/2006/main" count="2139" uniqueCount="529">
  <si>
    <t>Player</t>
  </si>
  <si>
    <t>Team</t>
  </si>
  <si>
    <t>G</t>
  </si>
  <si>
    <t>AB</t>
  </si>
  <si>
    <t>R</t>
  </si>
  <si>
    <t>H</t>
  </si>
  <si>
    <t>RBI</t>
  </si>
  <si>
    <t>2B</t>
  </si>
  <si>
    <t>3B</t>
  </si>
  <si>
    <t>HR</t>
  </si>
  <si>
    <t>BB</t>
  </si>
  <si>
    <t>TB</t>
  </si>
  <si>
    <t>BA</t>
  </si>
  <si>
    <t>Slg</t>
  </si>
  <si>
    <t>OBP</t>
  </si>
  <si>
    <t>OPS</t>
  </si>
  <si>
    <t>TA</t>
  </si>
  <si>
    <t>PP</t>
  </si>
  <si>
    <t>RC</t>
  </si>
  <si>
    <t>SF</t>
  </si>
  <si>
    <t>FC</t>
  </si>
  <si>
    <t>DP</t>
  </si>
  <si>
    <t>ab</t>
  </si>
  <si>
    <t>h</t>
  </si>
  <si>
    <t>RSP</t>
  </si>
  <si>
    <t>3rd</t>
  </si>
  <si>
    <t>GWI</t>
  </si>
  <si>
    <t xml:space="preserve">Bob Nelson               </t>
  </si>
  <si>
    <t xml:space="preserve">Fall 2002           </t>
  </si>
  <si>
    <t xml:space="preserve">Rich Stayman             </t>
  </si>
  <si>
    <t xml:space="preserve">Danny Lashkoff           </t>
  </si>
  <si>
    <t xml:space="preserve">Spring2003          </t>
  </si>
  <si>
    <t xml:space="preserve">Bobby Ortiz              </t>
  </si>
  <si>
    <t xml:space="preserve">Brain Murray             </t>
  </si>
  <si>
    <t xml:space="preserve">Loren Carjulia           </t>
  </si>
  <si>
    <t xml:space="preserve">Rob Sullivan             </t>
  </si>
  <si>
    <t xml:space="preserve">Joe Wambacher            </t>
  </si>
  <si>
    <t xml:space="preserve">DJ Johnson               </t>
  </si>
  <si>
    <t xml:space="preserve">Matt Fish                </t>
  </si>
  <si>
    <t xml:space="preserve">Doug Moss                </t>
  </si>
  <si>
    <t xml:space="preserve">Kip Connor               </t>
  </si>
  <si>
    <t xml:space="preserve">Ed Dennison              </t>
  </si>
  <si>
    <t xml:space="preserve">Horace Cardoza           </t>
  </si>
  <si>
    <t>-----</t>
  </si>
  <si>
    <t xml:space="preserve">Craig Ostrander          </t>
  </si>
  <si>
    <t xml:space="preserve">Noah Veneklasen          </t>
  </si>
  <si>
    <t xml:space="preserve">Jamey Ough               </t>
  </si>
  <si>
    <t xml:space="preserve">Cory .                   </t>
  </si>
  <si>
    <t xml:space="preserve">Alex Hamann              </t>
  </si>
  <si>
    <t xml:space="preserve">Jeff Ong                 </t>
  </si>
  <si>
    <t xml:space="preserve">Darryl Tishler           </t>
  </si>
  <si>
    <t xml:space="preserve">Jeff Laugel              </t>
  </si>
  <si>
    <t xml:space="preserve">Andy Likuski             </t>
  </si>
  <si>
    <t>TOTALS</t>
  </si>
  <si>
    <t>na</t>
  </si>
  <si>
    <t>Fall 2002</t>
  </si>
  <si>
    <t>Bob Nelson</t>
  </si>
  <si>
    <t>Brain Murray</t>
  </si>
  <si>
    <t>Danny Lashkoff</t>
  </si>
  <si>
    <t>DJ Johnson</t>
  </si>
  <si>
    <t>Rob Sullivan</t>
  </si>
  <si>
    <t>Matt Fish</t>
  </si>
  <si>
    <t>Rich Stayman</t>
  </si>
  <si>
    <t>Doug Moss</t>
  </si>
  <si>
    <t>Loren Carjulia</t>
  </si>
  <si>
    <t>Bobby Ortiz</t>
  </si>
  <si>
    <t>Jamey Ough</t>
  </si>
  <si>
    <t>* Min  2 Games *</t>
  </si>
  <si>
    <t>Kip Connor</t>
  </si>
  <si>
    <t>Cory .</t>
  </si>
  <si>
    <t>Jeff Ong</t>
  </si>
  <si>
    <t>Spring 2002</t>
  </si>
  <si>
    <t>Joe Wambacher</t>
  </si>
  <si>
    <t>Horace Cardoza</t>
  </si>
  <si>
    <t>Alex Hamann</t>
  </si>
  <si>
    <t>Summer 2002</t>
  </si>
  <si>
    <t>Craig Ostrander</t>
  </si>
  <si>
    <t>Jeff Laugel</t>
  </si>
  <si>
    <t>Batting Statistics</t>
  </si>
  <si>
    <t xml:space="preserve">AB   </t>
  </si>
  <si>
    <t xml:space="preserve">At Bats            </t>
  </si>
  <si>
    <t>= PA - BB - SH - SF</t>
  </si>
  <si>
    <t xml:space="preserve">1B   </t>
  </si>
  <si>
    <t xml:space="preserve">Singles             </t>
  </si>
  <si>
    <t>= H - 2B - 3B - HR</t>
  </si>
  <si>
    <t xml:space="preserve">TB   </t>
  </si>
  <si>
    <t xml:space="preserve">Total Bases         </t>
  </si>
  <si>
    <t xml:space="preserve">SLG  </t>
  </si>
  <si>
    <t xml:space="preserve">Slugging Percentage </t>
  </si>
  <si>
    <t>= TB / AB</t>
  </si>
  <si>
    <t xml:space="preserve">OBP  </t>
  </si>
  <si>
    <t xml:space="preserve">On-Base Percentage  </t>
  </si>
  <si>
    <t>= (H + BB + FC) / (AB + BB + SF)</t>
  </si>
  <si>
    <t xml:space="preserve">BA   </t>
  </si>
  <si>
    <t xml:space="preserve">Batting Average     </t>
  </si>
  <si>
    <t>= H / AB</t>
  </si>
  <si>
    <t xml:space="preserve">RC   </t>
  </si>
  <si>
    <t>Runs Created</t>
  </si>
  <si>
    <t>= ((H + BB) x TB) / (AB + BB)</t>
  </si>
  <si>
    <t xml:space="preserve">TA   </t>
  </si>
  <si>
    <t xml:space="preserve">Total Average    </t>
  </si>
  <si>
    <t>= (TB +BB) / (AB - H + DP)</t>
  </si>
  <si>
    <t>Pure Power</t>
  </si>
  <si>
    <t>= SLG - BA</t>
  </si>
  <si>
    <t>PA</t>
  </si>
  <si>
    <t xml:space="preserve">Plate Appearances     </t>
  </si>
  <si>
    <t xml:space="preserve">Runs                  </t>
  </si>
  <si>
    <t xml:space="preserve">H </t>
  </si>
  <si>
    <t xml:space="preserve">Hits                  </t>
  </si>
  <si>
    <t xml:space="preserve">2B </t>
  </si>
  <si>
    <t xml:space="preserve">Doubles    </t>
  </si>
  <si>
    <t xml:space="preserve">3B  </t>
  </si>
  <si>
    <t xml:space="preserve">Triples               </t>
  </si>
  <si>
    <t xml:space="preserve">HR </t>
  </si>
  <si>
    <t xml:space="preserve">Home Runs             </t>
  </si>
  <si>
    <t>Fielder's Choice</t>
  </si>
  <si>
    <t xml:space="preserve">BB </t>
  </si>
  <si>
    <t xml:space="preserve">Walks         </t>
  </si>
  <si>
    <t>SO</t>
  </si>
  <si>
    <t>Strike Out</t>
  </si>
  <si>
    <t>SH</t>
  </si>
  <si>
    <t>Sacrifice Hit (bunt)</t>
  </si>
  <si>
    <t>Sacrifice Fly</t>
  </si>
  <si>
    <t>Douple Play hit into</t>
  </si>
  <si>
    <t>Runs Batted In</t>
  </si>
  <si>
    <t>Spring 2003</t>
  </si>
  <si>
    <t>Ed Dennison</t>
  </si>
  <si>
    <t>Noah Veneklasen</t>
  </si>
  <si>
    <t>Darryl Tishler</t>
  </si>
  <si>
    <t>Andy Likuski</t>
  </si>
  <si>
    <t xml:space="preserve">Matt Johnson             </t>
  </si>
  <si>
    <t xml:space="preserve">Sean Haughey             </t>
  </si>
  <si>
    <t>Number of runs scored per inning, when leadoff batter reaches base</t>
  </si>
  <si>
    <t>Spring</t>
  </si>
  <si>
    <t>Summer</t>
  </si>
  <si>
    <t>Fall</t>
  </si>
  <si>
    <t>LOB R</t>
  </si>
  <si>
    <t># LOB</t>
  </si>
  <si>
    <t>&lt;3</t>
  </si>
  <si>
    <t>3-4-5</t>
  </si>
  <si>
    <t>&gt;5</t>
  </si>
  <si>
    <t>Leadoff On-Base</t>
  </si>
  <si>
    <t>Season</t>
  </si>
  <si>
    <t>Games</t>
  </si>
  <si>
    <t>Runs</t>
  </si>
  <si>
    <t>Innings</t>
  </si>
  <si>
    <t>On-base</t>
  </si>
  <si>
    <t>LO%</t>
  </si>
  <si>
    <t>LOR%</t>
  </si>
  <si>
    <t>R/LO</t>
  </si>
  <si>
    <t>Spring 02</t>
  </si>
  <si>
    <t>Summer 02</t>
  </si>
  <si>
    <t>Fall 02</t>
  </si>
  <si>
    <t>Spring 03</t>
  </si>
  <si>
    <t>Summer 03</t>
  </si>
  <si>
    <t>Totals</t>
  </si>
  <si>
    <t>R/RBI by # outs</t>
  </si>
  <si>
    <t>on-base = # of innings the lead-off runner got on base</t>
  </si>
  <si>
    <t>LO% = % of innings lead-off batter got on base</t>
  </si>
  <si>
    <t>Runs = # of runs scored in innings lead-off batter gets on base</t>
  </si>
  <si>
    <t>LOR% = % of total team runs scored in innings lead-off batter gets on base</t>
  </si>
  <si>
    <t>R/LO = avg # runs scored in innings lead-off batter gets on base</t>
  </si>
  <si>
    <t>lead-off HR's count to these totals</t>
  </si>
  <si>
    <t>% = 0</t>
  </si>
  <si>
    <t>% &gt; 5</t>
  </si>
  <si>
    <t>Number of R/RBI by number of outs in inning.</t>
  </si>
  <si>
    <t>If an out occurs on the play (SF,FC,etc) the R/RBI is counted as before the out</t>
  </si>
  <si>
    <t>0 outs</t>
  </si>
  <si>
    <t>1 out</t>
  </si>
  <si>
    <t>2 outs</t>
  </si>
  <si>
    <t>1st base</t>
  </si>
  <si>
    <t>2nd base</t>
  </si>
  <si>
    <t>3rd base</t>
  </si>
  <si>
    <t>Matt Johnson</t>
  </si>
  <si>
    <t>Sean Haughey</t>
  </si>
  <si>
    <t>Summer 2003</t>
  </si>
  <si>
    <t xml:space="preserve">Summer 2003         </t>
  </si>
  <si>
    <t>= H + 2B + (2 x 3B) + (3 x HR) + BB</t>
  </si>
  <si>
    <t>Fall 03</t>
  </si>
  <si>
    <t>13</t>
  </si>
  <si>
    <t>14</t>
  </si>
  <si>
    <t>4</t>
  </si>
  <si>
    <t>2</t>
  </si>
  <si>
    <t>5</t>
  </si>
  <si>
    <t>1</t>
  </si>
  <si>
    <t>3</t>
  </si>
  <si>
    <t>.667</t>
  </si>
  <si>
    <t>6</t>
  </si>
  <si>
    <t>16</t>
  </si>
  <si>
    <t>18</t>
  </si>
  <si>
    <t>27</t>
  </si>
  <si>
    <t>9</t>
  </si>
  <si>
    <t>7</t>
  </si>
  <si>
    <t>10</t>
  </si>
  <si>
    <t>1.000</t>
  </si>
  <si>
    <t>22</t>
  </si>
  <si>
    <t>30</t>
  </si>
  <si>
    <t>15</t>
  </si>
  <si>
    <t>20</t>
  </si>
  <si>
    <t>11</t>
  </si>
  <si>
    <t>.550</t>
  </si>
  <si>
    <t>.600</t>
  </si>
  <si>
    <t>1.250</t>
  </si>
  <si>
    <t>.500</t>
  </si>
  <si>
    <t>0</t>
  </si>
  <si>
    <t>8</t>
  </si>
  <si>
    <t>.727</t>
  </si>
  <si>
    <t>26</t>
  </si>
  <si>
    <t>38</t>
  </si>
  <si>
    <t>.625</t>
  </si>
  <si>
    <t>12</t>
  </si>
  <si>
    <t>19</t>
  </si>
  <si>
    <t>.700</t>
  </si>
  <si>
    <t>17</t>
  </si>
  <si>
    <t>.417</t>
  </si>
  <si>
    <t>.000</t>
  </si>
  <si>
    <t>.688</t>
  </si>
  <si>
    <t>2.000</t>
  </si>
  <si>
    <t>1.0</t>
  </si>
  <si>
    <t>.556</t>
  </si>
  <si>
    <t>.750</t>
  </si>
  <si>
    <t>.737</t>
  </si>
  <si>
    <t>.783</t>
  </si>
  <si>
    <t>2.783</t>
  </si>
  <si>
    <t>6.333</t>
  </si>
  <si>
    <t>1.053</t>
  </si>
  <si>
    <t>26.6</t>
  </si>
  <si>
    <t>.857</t>
  </si>
  <si>
    <t>.762</t>
  </si>
  <si>
    <t>2.012</t>
  </si>
  <si>
    <t>4.000</t>
  </si>
  <si>
    <t>.313</t>
  </si>
  <si>
    <t>12.0</t>
  </si>
  <si>
    <t>.786</t>
  </si>
  <si>
    <t>1.800</t>
  </si>
  <si>
    <t>2.500</t>
  </si>
  <si>
    <t>5.400</t>
  </si>
  <si>
    <t>.867</t>
  </si>
  <si>
    <t>16.9</t>
  </si>
  <si>
    <t>.571</t>
  </si>
  <si>
    <t>.833</t>
  </si>
  <si>
    <t>1.405</t>
  </si>
  <si>
    <t>.167</t>
  </si>
  <si>
    <t>6.7</t>
  </si>
  <si>
    <t>.714</t>
  </si>
  <si>
    <t>.647</t>
  </si>
  <si>
    <t>.882</t>
  </si>
  <si>
    <t>1.597</t>
  </si>
  <si>
    <t>7.9</t>
  </si>
  <si>
    <t>.636</t>
  </si>
  <si>
    <t>.652</t>
  </si>
  <si>
    <t>1.652</t>
  </si>
  <si>
    <t>2.750</t>
  </si>
  <si>
    <t>.318</t>
  </si>
  <si>
    <t>13.7</t>
  </si>
  <si>
    <t>1.455</t>
  </si>
  <si>
    <t>2.121</t>
  </si>
  <si>
    <t>10.0</t>
  </si>
  <si>
    <t>.778</t>
  </si>
  <si>
    <t>.615</t>
  </si>
  <si>
    <t>1.462</t>
  </si>
  <si>
    <t>2.087</t>
  </si>
  <si>
    <t>3.800</t>
  </si>
  <si>
    <t>.692</t>
  </si>
  <si>
    <t>11.3</t>
  </si>
  <si>
    <t>.591</t>
  </si>
  <si>
    <t>.900</t>
  </si>
  <si>
    <t>1.491</t>
  </si>
  <si>
    <t>1.636</t>
  </si>
  <si>
    <t>.300</t>
  </si>
  <si>
    <t>8.7</t>
  </si>
  <si>
    <t>.421</t>
  </si>
  <si>
    <t>1.287</t>
  </si>
  <si>
    <t>1.167</t>
  </si>
  <si>
    <t>.263</t>
  </si>
  <si>
    <t>5.9</t>
  </si>
  <si>
    <t>.412</t>
  </si>
  <si>
    <t>.522</t>
  </si>
  <si>
    <t>.588</t>
  </si>
  <si>
    <t>1.110</t>
  </si>
  <si>
    <t>.909</t>
  </si>
  <si>
    <t>3.5</t>
  </si>
  <si>
    <t>SLG</t>
  </si>
  <si>
    <t>185</t>
  </si>
  <si>
    <t>98</t>
  </si>
  <si>
    <t>110</t>
  </si>
  <si>
    <t>211</t>
  </si>
  <si>
    <t>.595</t>
  </si>
  <si>
    <t>.648</t>
  </si>
  <si>
    <t>1.141</t>
  </si>
  <si>
    <t>1.789</t>
  </si>
  <si>
    <t>2.638</t>
  </si>
  <si>
    <t>.405</t>
  </si>
  <si>
    <t>114</t>
  </si>
  <si>
    <t>76</t>
  </si>
  <si>
    <t>Fall 2003</t>
  </si>
  <si>
    <t xml:space="preserve">Fall 2003           </t>
  </si>
  <si>
    <t>TB+</t>
  </si>
  <si>
    <t>SG%</t>
  </si>
  <si>
    <t>Total</t>
  </si>
  <si>
    <t>Base Hits</t>
  </si>
  <si>
    <t xml:space="preserve">Opponent </t>
  </si>
  <si>
    <t>Gm#</t>
  </si>
  <si>
    <t>Spr02</t>
  </si>
  <si>
    <t>Those Guys</t>
  </si>
  <si>
    <t>Berkeley Scum</t>
  </si>
  <si>
    <t>Brary Boys</t>
  </si>
  <si>
    <t>Ozzies</t>
  </si>
  <si>
    <t>H/A</t>
  </si>
  <si>
    <t>W/L</t>
  </si>
  <si>
    <t>A</t>
  </si>
  <si>
    <t>W</t>
  </si>
  <si>
    <t>Sum02</t>
  </si>
  <si>
    <t>L</t>
  </si>
  <si>
    <t>A's</t>
  </si>
  <si>
    <t>Charlie's Boys</t>
  </si>
  <si>
    <t>Juan's Place</t>
  </si>
  <si>
    <t>Jack of all Trades</t>
  </si>
  <si>
    <t>Fall02</t>
  </si>
  <si>
    <t>Haas Hitmen</t>
  </si>
  <si>
    <t>FW</t>
  </si>
  <si>
    <t>Spr03</t>
  </si>
  <si>
    <t>V</t>
  </si>
  <si>
    <t>Sum03</t>
  </si>
  <si>
    <t>Underdogs</t>
  </si>
  <si>
    <t>Berkeley Smoke</t>
  </si>
  <si>
    <t>Speed Bumps</t>
  </si>
  <si>
    <t>FL</t>
  </si>
  <si>
    <t>Sea Donkeys</t>
  </si>
  <si>
    <t>Oakland Ballers</t>
  </si>
  <si>
    <t>Wildcats</t>
  </si>
  <si>
    <t>Flying Tomatoes</t>
  </si>
  <si>
    <t>Fall03</t>
  </si>
  <si>
    <t>Ozone Rangers</t>
  </si>
  <si>
    <t>Shaggers</t>
  </si>
  <si>
    <t>Sherwood Forest</t>
  </si>
  <si>
    <t>Tot</t>
  </si>
  <si>
    <t>Hits</t>
  </si>
  <si>
    <t>Opp.</t>
  </si>
  <si>
    <t xml:space="preserve">Runs per game </t>
  </si>
  <si>
    <t>win %</t>
  </si>
  <si>
    <t>Per Game</t>
  </si>
  <si>
    <t>per game</t>
  </si>
  <si>
    <t>Avg./Season</t>
  </si>
  <si>
    <t>EBH</t>
  </si>
  <si>
    <t>Spring 04</t>
  </si>
  <si>
    <t>Spr04</t>
  </si>
  <si>
    <t>Suicide Kings</t>
  </si>
  <si>
    <t>Lazy Lightning</t>
  </si>
  <si>
    <t>E.C.S.C.</t>
  </si>
  <si>
    <t xml:space="preserve">Matt Teitelbaum          </t>
  </si>
  <si>
    <t xml:space="preserve">Nick Early               </t>
  </si>
  <si>
    <t xml:space="preserve">Spring 2004         </t>
  </si>
  <si>
    <t>Matt Teitelbaum</t>
  </si>
  <si>
    <t>Nick Early</t>
  </si>
  <si>
    <t>Spring 2004</t>
  </si>
  <si>
    <t>On-base plus Slugging</t>
  </si>
  <si>
    <t>= OBP + SLG</t>
  </si>
  <si>
    <t>RISP</t>
  </si>
  <si>
    <t>Runners in Scoring Pos.</t>
  </si>
  <si>
    <t>Make 3rd out of inning</t>
  </si>
  <si>
    <t>GWRBI</t>
  </si>
  <si>
    <t>Game winning RBI (RBI that puts team ahead for good)</t>
  </si>
  <si>
    <t>= (H+SF+BB)/AB (w/ runner in scoring pos)</t>
  </si>
  <si>
    <t>OBP+</t>
  </si>
  <si>
    <t>Adjusted OBP</t>
  </si>
  <si>
    <t>= 100*(OBP/teamOBP)</t>
  </si>
  <si>
    <t>SLG+</t>
  </si>
  <si>
    <t>Adjusted SLG</t>
  </si>
  <si>
    <t>= 100*(SLG/teamSLG)</t>
  </si>
  <si>
    <t>OPS+</t>
  </si>
  <si>
    <t>Adjusted OPS</t>
  </si>
  <si>
    <t>= 100*(OPS/teamOPS)</t>
  </si>
  <si>
    <t>DJ's rationales for:</t>
  </si>
  <si>
    <r>
      <t>All stats</t>
    </r>
    <r>
      <rPr>
        <sz val="9"/>
        <color indexed="8"/>
        <rFont val="Verdana"/>
        <family val="2"/>
      </rPr>
      <t xml:space="preserve">: I don't want to be the one to deal with arguments, so for everything I err toward inflating the stats. </t>
    </r>
  </si>
  <si>
    <t>If someone want to become the 'official scorer' and deal with it, I'm all for it.</t>
  </si>
  <si>
    <r>
      <t>Hits</t>
    </r>
    <r>
      <rPr>
        <sz val="9"/>
        <color indexed="8"/>
        <rFont val="Verdana"/>
        <family val="2"/>
      </rPr>
      <t xml:space="preserve">: If there's no out on the play, then it's a hit. We could use "reached-on-error" instead of "hit". </t>
    </r>
  </si>
  <si>
    <t>It's sure a lot simpler this way.</t>
  </si>
  <si>
    <r>
      <t>OBP</t>
    </r>
    <r>
      <rPr>
        <sz val="9"/>
        <color indexed="8"/>
        <rFont val="Verdana"/>
        <family val="2"/>
      </rPr>
      <t xml:space="preserve">: I include FC in OBP for a few reasons. 1) inflates the number, 2) encourages ground balls instead of fly balls. </t>
    </r>
  </si>
  <si>
    <t xml:space="preserve">I think we'd all like to see more ground outs than fly outs. 3) I really think it belongs here (even in MLB). </t>
  </si>
  <si>
    <t xml:space="preserve">When computing a players value relative to runs scored, it makes sense to get credit for being on base, even if another player is forced. </t>
  </si>
  <si>
    <t>This is a VERY arguable point.</t>
  </si>
  <si>
    <r>
      <t>TB</t>
    </r>
    <r>
      <rPr>
        <sz val="9"/>
        <color indexed="8"/>
        <rFont val="Verdana"/>
        <family val="2"/>
      </rPr>
      <t xml:space="preserve">: Per some complaints, BB is now included in TB (thus the TB+ you see sometimes). </t>
    </r>
  </si>
  <si>
    <t xml:space="preserve">Since this is a somewhat manual process, all the stats related to TB may not be quite correct. Tough. </t>
  </si>
  <si>
    <t>FC is not included, although there could certainly an argument for it.</t>
  </si>
  <si>
    <r>
      <t>RISP</t>
    </r>
    <r>
      <rPr>
        <sz val="9"/>
        <color indexed="8"/>
        <rFont val="Verdana"/>
        <family val="2"/>
      </rPr>
      <t xml:space="preserve">: "good things" count as a 'RISP hit', bad things don't. So Hits, Walks and Sac Flies count as "good". Outs and Fielders Choice count as "bad". </t>
    </r>
  </si>
  <si>
    <t>I know this is opposite my logic for OBP, but I'm one confused boy.</t>
  </si>
  <si>
    <t>MLB does not include BB in this stat.  This also causes SLG% to over-rate for BBs</t>
  </si>
  <si>
    <t>Summer 04</t>
  </si>
  <si>
    <t>Current Streak</t>
  </si>
  <si>
    <t>Streak Average</t>
  </si>
  <si>
    <t>last 0-fer</t>
  </si>
  <si>
    <t>longest streak</t>
  </si>
  <si>
    <t>3+ hits</t>
  </si>
  <si>
    <t>1.000 games</t>
  </si>
  <si>
    <t>DJ</t>
  </si>
  <si>
    <t>-</t>
  </si>
  <si>
    <t>Sean</t>
  </si>
  <si>
    <t>Brain</t>
  </si>
  <si>
    <t>Sum 03, gm. 10</t>
  </si>
  <si>
    <t>Craig</t>
  </si>
  <si>
    <t>Spr 03, gm. 6</t>
  </si>
  <si>
    <t>Doug</t>
  </si>
  <si>
    <t>Fall 03, gm. 1</t>
  </si>
  <si>
    <t>Robo</t>
  </si>
  <si>
    <t>Fall 03, gm. 3</t>
  </si>
  <si>
    <t>Richard</t>
  </si>
  <si>
    <t>Danny</t>
  </si>
  <si>
    <t xml:space="preserve">Bob </t>
  </si>
  <si>
    <t>Bobby</t>
  </si>
  <si>
    <t>Fall 04, gm. 1</t>
  </si>
  <si>
    <t>Loren</t>
  </si>
  <si>
    <t>Ed</t>
  </si>
  <si>
    <t>Spr 04, gm. 7</t>
  </si>
  <si>
    <t>Sum04</t>
  </si>
  <si>
    <t>Crushers</t>
  </si>
  <si>
    <t>Dirt Bags</t>
  </si>
  <si>
    <t>Fall 04, gm. 3</t>
  </si>
  <si>
    <t>38-52</t>
  </si>
  <si>
    <t>Sum 04, gm. 7</t>
  </si>
  <si>
    <t>Sum 04, gm. 8</t>
  </si>
  <si>
    <t>MT</t>
  </si>
  <si>
    <t>Sum 04, gm. 9</t>
  </si>
  <si>
    <t>20-29</t>
  </si>
  <si>
    <t>Sum 04, gm. 11</t>
  </si>
  <si>
    <t>Summer 2004</t>
  </si>
  <si>
    <t>* Min  3 Games *</t>
  </si>
  <si>
    <t>Cody .</t>
  </si>
  <si>
    <t>Dave Morton</t>
  </si>
  <si>
    <t>John Conti</t>
  </si>
  <si>
    <t>Forrest Timonere</t>
  </si>
  <si>
    <t>* Min  1/3 Games *</t>
  </si>
  <si>
    <t xml:space="preserve">Summer 2004         </t>
  </si>
  <si>
    <t xml:space="preserve">Sp. 02              </t>
  </si>
  <si>
    <t xml:space="preserve">Su. 02              </t>
  </si>
  <si>
    <t xml:space="preserve">Cody .                   </t>
  </si>
  <si>
    <t xml:space="preserve">Dave Morton              </t>
  </si>
  <si>
    <t xml:space="preserve">Forrest Timonere         </t>
  </si>
  <si>
    <t xml:space="preserve">John Conti               </t>
  </si>
  <si>
    <t>2002 + 2003 + Spring &amp; Summer 2004</t>
  </si>
  <si>
    <t>thru 10/04/04</t>
  </si>
  <si>
    <t>Single-season records</t>
  </si>
  <si>
    <t>DM,BO,DJ,SH,DL</t>
  </si>
  <si>
    <t>Su04</t>
  </si>
  <si>
    <t>Richard (thrice)</t>
  </si>
  <si>
    <t>DJ,ED,DL,MF</t>
  </si>
  <si>
    <t>DL,LC,BM</t>
  </si>
  <si>
    <t>BM,Rsu</t>
  </si>
  <si>
    <t>Su03</t>
  </si>
  <si>
    <t>DL,Rsu</t>
  </si>
  <si>
    <t>.769</t>
  </si>
  <si>
    <t>Fa02</t>
  </si>
  <si>
    <t>Sp04</t>
  </si>
  <si>
    <t>.765</t>
  </si>
  <si>
    <t>Bob</t>
  </si>
  <si>
    <t>Cory,ED,DM</t>
  </si>
  <si>
    <t>DJ,DM</t>
  </si>
  <si>
    <t>.811</t>
  </si>
  <si>
    <t>.800</t>
  </si>
  <si>
    <t>DL,RSt</t>
  </si>
  <si>
    <t>Fa03</t>
  </si>
  <si>
    <t>1.682</t>
  </si>
  <si>
    <t>Joe</t>
  </si>
  <si>
    <t>Sp02</t>
  </si>
  <si>
    <t>RSt,LC</t>
  </si>
  <si>
    <t>.889</t>
  </si>
  <si>
    <t xml:space="preserve">Sp04 </t>
  </si>
  <si>
    <t>(8-9)</t>
  </si>
  <si>
    <t>(6-7)</t>
  </si>
  <si>
    <t>CO,DM (twice)</t>
  </si>
  <si>
    <t>Su02</t>
  </si>
  <si>
    <t>.846</t>
  </si>
  <si>
    <t>(11-13)</t>
  </si>
  <si>
    <t>Game No.</t>
  </si>
  <si>
    <t>Opponent</t>
  </si>
  <si>
    <t>Run. AB</t>
  </si>
  <si>
    <t>Run. H</t>
  </si>
  <si>
    <t>Run. TB</t>
  </si>
  <si>
    <t>Run BB</t>
  </si>
  <si>
    <t>Run FC</t>
  </si>
  <si>
    <t>Run SF</t>
  </si>
  <si>
    <t>Run AVG</t>
  </si>
  <si>
    <t>Run SLG</t>
  </si>
  <si>
    <t>Run OBP</t>
  </si>
  <si>
    <t>Gm 1</t>
  </si>
  <si>
    <t>Berkeley Skum</t>
  </si>
  <si>
    <t>Gm 3</t>
  </si>
  <si>
    <t>Gm 5</t>
  </si>
  <si>
    <t>Gm 6</t>
  </si>
  <si>
    <t>Gm 7</t>
  </si>
  <si>
    <t>Gm 8</t>
  </si>
  <si>
    <t>Gm 9</t>
  </si>
  <si>
    <t>Gm 2</t>
  </si>
  <si>
    <t>Jacks</t>
  </si>
  <si>
    <t>Gm 4</t>
  </si>
  <si>
    <t>Juans</t>
  </si>
  <si>
    <t>Gm 10</t>
  </si>
  <si>
    <t>Ballers</t>
  </si>
  <si>
    <t>Tomatoes</t>
  </si>
  <si>
    <t>Athletics</t>
  </si>
  <si>
    <t>Berkeley Smoke</t>
  </si>
  <si>
    <t>Sherwood Forest</t>
  </si>
  <si>
    <t>Suicide Kings</t>
  </si>
  <si>
    <t>E.C.S.C</t>
  </si>
  <si>
    <t>ECSC</t>
  </si>
  <si>
    <t>Gm 1</t>
  </si>
  <si>
    <t>Gm 2</t>
  </si>
  <si>
    <t>Gm 3</t>
  </si>
  <si>
    <t>Gm 4</t>
  </si>
  <si>
    <t>Gm 5</t>
  </si>
  <si>
    <t>Gm 6</t>
  </si>
  <si>
    <t>Gm 7</t>
  </si>
  <si>
    <t>Gm 8</t>
  </si>
  <si>
    <t>Gm 9</t>
  </si>
  <si>
    <t>Gm 10</t>
  </si>
  <si>
    <t>Gm 11</t>
  </si>
  <si>
    <t>as of 10/4/04</t>
  </si>
  <si>
    <t>48-80</t>
  </si>
  <si>
    <t>52-71</t>
  </si>
  <si>
    <t>40-58</t>
  </si>
  <si>
    <t>25-42</t>
  </si>
  <si>
    <t>17-23</t>
  </si>
  <si>
    <t>9-16</t>
  </si>
  <si>
    <t>2-3</t>
  </si>
  <si>
    <t>8-11</t>
  </si>
  <si>
    <t>7-10</t>
  </si>
  <si>
    <t>thru 10/18/4</t>
  </si>
  <si>
    <t>Fa04</t>
  </si>
  <si>
    <t>Fall 04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</si>
</sst>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"/>
    <numFmt numFmtId="166" formatCode="0.0"/>
    <numFmt numFmtId="167" formatCode="[$-409]dddd\,\ mmmm\ dd\,\ yyyy"/>
    <numFmt numFmtId="168" formatCode="[$-409]h:mm:ss\ AM/PM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6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12.95"/>
      <color indexed="8"/>
      <name val="Times New Roman"/>
      <family val="0"/>
    </font>
    <font>
      <b/>
      <sz val="8.05"/>
      <color indexed="8"/>
      <name val="Times New Roman"/>
      <family val="0"/>
    </font>
    <font>
      <sz val="10"/>
      <color indexed="8"/>
      <name val="Arial"/>
      <family val="2"/>
    </font>
    <font>
      <b/>
      <sz val="8.05"/>
      <color indexed="8"/>
      <name val="Arial"/>
      <family val="2"/>
    </font>
    <font>
      <sz val="8.05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7"/>
      <color indexed="12"/>
      <name val="Arial"/>
      <family val="2"/>
    </font>
    <font>
      <b/>
      <sz val="9"/>
      <color indexed="17"/>
      <name val="Verdana"/>
      <family val="2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6"/>
      <name val="Arial"/>
      <family val="2"/>
    </font>
    <font>
      <sz val="12"/>
      <name val="Arial"/>
      <family val="0"/>
    </font>
    <font>
      <b/>
      <sz val="14.5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1" fillId="0" borderId="0" applyFont="0" applyFill="0" applyBorder="0" applyAlignment="0" applyProtection="0"/>
  </cellStyleXfs>
  <cellXfs count="21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165" fontId="4" fillId="0" borderId="0" xfId="0" applyNumberFormat="1" applyFont="1" applyFill="1" applyBorder="1" applyAlignment="1" applyProtection="1">
      <alignment/>
      <protection/>
    </xf>
    <xf numFmtId="165" fontId="5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 quotePrefix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165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22" applyFont="1" applyAlignment="1">
      <alignment horizontal="center"/>
      <protection/>
    </xf>
    <xf numFmtId="0" fontId="11" fillId="0" borderId="1" xfId="22" applyFont="1" applyBorder="1" applyAlignment="1">
      <alignment horizontal="center"/>
      <protection/>
    </xf>
    <xf numFmtId="0" fontId="10" fillId="0" borderId="0" xfId="22">
      <alignment/>
      <protection/>
    </xf>
    <xf numFmtId="0" fontId="11" fillId="0" borderId="0" xfId="22" applyFont="1">
      <alignment/>
      <protection/>
    </xf>
    <xf numFmtId="0" fontId="12" fillId="0" borderId="0" xfId="22" applyFont="1" applyBorder="1" applyAlignment="1">
      <alignment horizontal="center"/>
      <protection/>
    </xf>
    <xf numFmtId="0" fontId="12" fillId="0" borderId="1" xfId="22" applyFont="1" applyBorder="1" applyAlignment="1">
      <alignment horizontal="center"/>
      <protection/>
    </xf>
    <xf numFmtId="0" fontId="12" fillId="0" borderId="2" xfId="22" applyFont="1" applyBorder="1" applyAlignment="1">
      <alignment horizontal="center"/>
      <protection/>
    </xf>
    <xf numFmtId="0" fontId="12" fillId="0" borderId="0" xfId="22" applyFont="1" applyAlignment="1">
      <alignment horizontal="center"/>
      <protection/>
    </xf>
    <xf numFmtId="0" fontId="12" fillId="0" borderId="0" xfId="22" applyFont="1">
      <alignment/>
      <protection/>
    </xf>
    <xf numFmtId="0" fontId="10" fillId="0" borderId="0" xfId="22" applyBorder="1" applyAlignment="1">
      <alignment horizontal="center"/>
      <protection/>
    </xf>
    <xf numFmtId="0" fontId="10" fillId="0" borderId="1" xfId="22" applyBorder="1" applyAlignment="1">
      <alignment horizontal="center"/>
      <protection/>
    </xf>
    <xf numFmtId="0" fontId="10" fillId="0" borderId="2" xfId="22" applyBorder="1" applyAlignment="1">
      <alignment horizontal="center"/>
      <protection/>
    </xf>
    <xf numFmtId="0" fontId="10" fillId="0" borderId="0" xfId="22" applyAlignment="1">
      <alignment horizontal="center"/>
      <protection/>
    </xf>
    <xf numFmtId="0" fontId="12" fillId="0" borderId="3" xfId="22" applyFont="1" applyBorder="1" applyAlignment="1">
      <alignment horizontal="center"/>
      <protection/>
    </xf>
    <xf numFmtId="0" fontId="10" fillId="0" borderId="3" xfId="22" applyBorder="1" applyAlignment="1">
      <alignment horizontal="center"/>
      <protection/>
    </xf>
    <xf numFmtId="0" fontId="10" fillId="0" borderId="4" xfId="22" applyBorder="1" applyAlignment="1">
      <alignment horizontal="center"/>
      <protection/>
    </xf>
    <xf numFmtId="0" fontId="10" fillId="0" borderId="5" xfId="22" applyBorder="1" applyAlignment="1">
      <alignment horizontal="center"/>
      <protection/>
    </xf>
    <xf numFmtId="0" fontId="10" fillId="0" borderId="6" xfId="22" applyBorder="1" applyAlignment="1">
      <alignment horizontal="center"/>
      <protection/>
    </xf>
    <xf numFmtId="166" fontId="10" fillId="0" borderId="0" xfId="22" applyNumberFormat="1">
      <alignment/>
      <protection/>
    </xf>
    <xf numFmtId="2" fontId="10" fillId="0" borderId="0" xfId="22" applyNumberFormat="1">
      <alignment/>
      <protection/>
    </xf>
    <xf numFmtId="0" fontId="12" fillId="0" borderId="0" xfId="22" applyFont="1" applyAlignment="1">
      <alignment/>
      <protection/>
    </xf>
    <xf numFmtId="9" fontId="12" fillId="0" borderId="3" xfId="22" applyNumberFormat="1" applyFont="1" applyBorder="1" applyAlignment="1">
      <alignment horizontal="center"/>
      <protection/>
    </xf>
    <xf numFmtId="0" fontId="10" fillId="0" borderId="0" xfId="22" applyFont="1">
      <alignment/>
      <protection/>
    </xf>
    <xf numFmtId="0" fontId="12" fillId="0" borderId="1" xfId="22" applyFont="1" applyBorder="1" applyAlignment="1">
      <alignment horizontal="center" wrapText="1"/>
      <protection/>
    </xf>
    <xf numFmtId="0" fontId="12" fillId="0" borderId="4" xfId="22" applyFont="1" applyBorder="1" applyAlignment="1">
      <alignment horizontal="center"/>
      <protection/>
    </xf>
    <xf numFmtId="14" fontId="12" fillId="0" borderId="1" xfId="22" applyNumberFormat="1" applyFont="1" applyBorder="1" applyAlignment="1" quotePrefix="1">
      <alignment horizontal="center"/>
      <protection/>
    </xf>
    <xf numFmtId="9" fontId="12" fillId="0" borderId="0" xfId="22" applyNumberFormat="1" applyFont="1" applyBorder="1" applyAlignment="1">
      <alignment horizontal="center"/>
      <protection/>
    </xf>
    <xf numFmtId="166" fontId="10" fillId="0" borderId="0" xfId="22" applyNumberFormat="1" applyFont="1">
      <alignment/>
      <protection/>
    </xf>
    <xf numFmtId="0" fontId="10" fillId="0" borderId="0" xfId="22" applyBorder="1">
      <alignment/>
      <protection/>
    </xf>
    <xf numFmtId="166" fontId="10" fillId="0" borderId="0" xfId="22" applyNumberFormat="1" applyBorder="1">
      <alignment/>
      <protection/>
    </xf>
    <xf numFmtId="9" fontId="14" fillId="2" borderId="7" xfId="0" applyNumberFormat="1" applyFont="1" applyFill="1" applyBorder="1" applyAlignment="1" applyProtection="1">
      <alignment horizontal="center" vertical="center" wrapText="1"/>
      <protection/>
    </xf>
    <xf numFmtId="0" fontId="13" fillId="2" borderId="7" xfId="0" applyNumberFormat="1" applyFont="1" applyFill="1" applyBorder="1" applyAlignment="1" applyProtection="1">
      <alignment horizontal="right" wrapText="1"/>
      <protection/>
    </xf>
    <xf numFmtId="0" fontId="13" fillId="2" borderId="0" xfId="0" applyNumberFormat="1" applyFont="1" applyFill="1" applyBorder="1" applyAlignment="1" applyProtection="1">
      <alignment horizontal="right" wrapText="1"/>
      <protection/>
    </xf>
    <xf numFmtId="0" fontId="14" fillId="2" borderId="8" xfId="0" applyNumberFormat="1" applyFont="1" applyFill="1" applyBorder="1" applyAlignment="1" applyProtection="1">
      <alignment horizontal="center" vertical="center" wrapText="1"/>
      <protection/>
    </xf>
    <xf numFmtId="0" fontId="14" fillId="2" borderId="8" xfId="0" applyNumberFormat="1" applyFont="1" applyFill="1" applyBorder="1" applyAlignment="1" applyProtection="1">
      <alignment horizontal="right" wrapText="1"/>
      <protection/>
    </xf>
    <xf numFmtId="9" fontId="14" fillId="2" borderId="9" xfId="0" applyNumberFormat="1" applyFont="1" applyFill="1" applyBorder="1" applyAlignment="1" applyProtection="1">
      <alignment horizontal="center" vertical="center" wrapText="1"/>
      <protection/>
    </xf>
    <xf numFmtId="0" fontId="13" fillId="2" borderId="10" xfId="0" applyNumberFormat="1" applyFont="1" applyFill="1" applyBorder="1" applyAlignment="1" applyProtection="1">
      <alignment horizontal="right" wrapText="1"/>
      <protection/>
    </xf>
    <xf numFmtId="166" fontId="13" fillId="2" borderId="9" xfId="0" applyNumberFormat="1" applyFont="1" applyFill="1" applyBorder="1" applyAlignment="1" applyProtection="1">
      <alignment horizontal="right" wrapText="1"/>
      <protection/>
    </xf>
    <xf numFmtId="166" fontId="13" fillId="2" borderId="7" xfId="0" applyNumberFormat="1" applyFont="1" applyFill="1" applyBorder="1" applyAlignment="1" applyProtection="1">
      <alignment horizontal="right" wrapText="1"/>
      <protection/>
    </xf>
    <xf numFmtId="166" fontId="13" fillId="2" borderId="11" xfId="0" applyNumberFormat="1" applyFont="1" applyFill="1" applyBorder="1" applyAlignment="1" applyProtection="1">
      <alignment horizontal="right" wrapText="1"/>
      <protection/>
    </xf>
    <xf numFmtId="0" fontId="14" fillId="2" borderId="12" xfId="0" applyNumberFormat="1" applyFont="1" applyFill="1" applyBorder="1" applyAlignment="1" applyProtection="1">
      <alignment horizontal="right" wrapText="1"/>
      <protection/>
    </xf>
    <xf numFmtId="0" fontId="13" fillId="2" borderId="13" xfId="0" applyNumberFormat="1" applyFont="1" applyFill="1" applyBorder="1" applyAlignment="1" applyProtection="1">
      <alignment horizontal="right" wrapText="1"/>
      <protection/>
    </xf>
    <xf numFmtId="166" fontId="13" fillId="2" borderId="14" xfId="0" applyNumberFormat="1" applyFont="1" applyFill="1" applyBorder="1" applyAlignment="1" applyProtection="1">
      <alignment horizontal="right" wrapText="1"/>
      <protection/>
    </xf>
    <xf numFmtId="0" fontId="13" fillId="2" borderId="11" xfId="0" applyNumberFormat="1" applyFont="1" applyFill="1" applyBorder="1" applyAlignment="1" applyProtection="1">
      <alignment horizontal="right" wrapText="1"/>
      <protection/>
    </xf>
    <xf numFmtId="0" fontId="0" fillId="0" borderId="15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  <xf numFmtId="166" fontId="13" fillId="2" borderId="8" xfId="0" applyNumberFormat="1" applyFont="1" applyFill="1" applyBorder="1" applyAlignment="1" applyProtection="1">
      <alignment horizontal="right" wrapText="1"/>
      <protection/>
    </xf>
    <xf numFmtId="166" fontId="13" fillId="2" borderId="12" xfId="0" applyNumberFormat="1" applyFont="1" applyFill="1" applyBorder="1" applyAlignment="1" applyProtection="1">
      <alignment horizontal="right" wrapText="1"/>
      <protection/>
    </xf>
    <xf numFmtId="166" fontId="0" fillId="0" borderId="19" xfId="0" applyNumberFormat="1" applyFill="1" applyBorder="1" applyAlignment="1" applyProtection="1">
      <alignment/>
      <protection/>
    </xf>
    <xf numFmtId="0" fontId="0" fillId="0" borderId="2" xfId="0" applyNumberFormat="1" applyFill="1" applyBorder="1" applyAlignment="1" applyProtection="1">
      <alignment/>
      <protection/>
    </xf>
    <xf numFmtId="166" fontId="0" fillId="0" borderId="1" xfId="0" applyNumberFormat="1" applyFill="1" applyBorder="1" applyAlignment="1" applyProtection="1">
      <alignment/>
      <protection/>
    </xf>
    <xf numFmtId="166" fontId="0" fillId="0" borderId="20" xfId="0" applyNumberFormat="1" applyFill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/>
      <protection/>
    </xf>
    <xf numFmtId="166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65" fontId="9" fillId="0" borderId="0" xfId="0" applyNumberFormat="1" applyFont="1" applyFill="1" applyBorder="1" applyAlignment="1" applyProtection="1">
      <alignment/>
      <protection/>
    </xf>
    <xf numFmtId="166" fontId="9" fillId="0" borderId="0" xfId="0" applyNumberFormat="1" applyFont="1" applyFill="1" applyBorder="1" applyAlignment="1" applyProtection="1">
      <alignment/>
      <protection/>
    </xf>
    <xf numFmtId="0" fontId="15" fillId="0" borderId="0" xfId="0" applyFont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16" fillId="0" borderId="18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/>
      <protection/>
    </xf>
    <xf numFmtId="165" fontId="9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15" fillId="0" borderId="18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 vertical="center"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/>
      <protection/>
    </xf>
    <xf numFmtId="165" fontId="9" fillId="3" borderId="0" xfId="0" applyNumberFormat="1" applyFont="1" applyFill="1" applyBorder="1" applyAlignment="1" applyProtection="1">
      <alignment/>
      <protection/>
    </xf>
    <xf numFmtId="0" fontId="15" fillId="3" borderId="0" xfId="0" applyNumberFormat="1" applyFont="1" applyFill="1" applyBorder="1" applyAlignment="1" applyProtection="1">
      <alignment/>
      <protection/>
    </xf>
    <xf numFmtId="0" fontId="0" fillId="3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9" fillId="3" borderId="2" xfId="0" applyNumberFormat="1" applyFont="1" applyFill="1" applyBorder="1" applyAlignment="1" applyProtection="1">
      <alignment/>
      <protection/>
    </xf>
    <xf numFmtId="0" fontId="9" fillId="0" borderId="2" xfId="0" applyNumberFormat="1" applyFont="1" applyBorder="1" applyAlignment="1">
      <alignment horizontal="right" vertical="center"/>
    </xf>
    <xf numFmtId="165" fontId="9" fillId="0" borderId="2" xfId="0" applyNumberFormat="1" applyFont="1" applyBorder="1" applyAlignment="1">
      <alignment horizontal="right" vertical="center"/>
    </xf>
    <xf numFmtId="166" fontId="9" fillId="0" borderId="2" xfId="0" applyNumberFormat="1" applyFont="1" applyBorder="1" applyAlignment="1">
      <alignment horizontal="right" vertical="center"/>
    </xf>
    <xf numFmtId="0" fontId="9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7" fillId="3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Border="1" applyAlignment="1">
      <alignment horizontal="right" vertical="center"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Alignment="1">
      <alignment horizontal="right" vertical="center"/>
    </xf>
    <xf numFmtId="166" fontId="18" fillId="0" borderId="0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0" xfId="0" applyNumberFormat="1" applyFont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166" fontId="18" fillId="0" borderId="0" xfId="0" applyNumberFormat="1" applyFont="1" applyAlignment="1">
      <alignment horizontal="right" vertical="center"/>
    </xf>
    <xf numFmtId="165" fontId="18" fillId="0" borderId="0" xfId="0" applyNumberFormat="1" applyFont="1" applyFill="1" applyBorder="1" applyAlignment="1" applyProtection="1">
      <alignment/>
      <protection/>
    </xf>
    <xf numFmtId="166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4" fillId="0" borderId="19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5" fillId="0" borderId="0" xfId="0" applyNumberFormat="1" applyFont="1" applyAlignment="1">
      <alignment horizontal="right" vertical="center"/>
    </xf>
    <xf numFmtId="2" fontId="4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Alignment="1">
      <alignment horizontal="right" vertical="center"/>
    </xf>
    <xf numFmtId="0" fontId="0" fillId="2" borderId="0" xfId="0" applyNumberFormat="1" applyFill="1" applyBorder="1" applyAlignment="1" applyProtection="1">
      <alignment vertical="top"/>
      <protection/>
    </xf>
    <xf numFmtId="0" fontId="19" fillId="2" borderId="0" xfId="0" applyNumberFormat="1" applyFont="1" applyFill="1" applyBorder="1" applyAlignment="1" applyProtection="1">
      <alignment vertical="top"/>
      <protection/>
    </xf>
    <xf numFmtId="0" fontId="14" fillId="2" borderId="0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Alignment="1" quotePrefix="1">
      <alignment horizontal="center"/>
    </xf>
    <xf numFmtId="165" fontId="21" fillId="0" borderId="0" xfId="0" applyNumberFormat="1" applyAlignment="1">
      <alignment horizontal="right" vertical="center"/>
    </xf>
    <xf numFmtId="166" fontId="21" fillId="0" borderId="0" xfId="0" applyNumberFormat="1" applyAlignment="1">
      <alignment horizontal="right" vertical="center"/>
    </xf>
    <xf numFmtId="166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22" fillId="0" borderId="0" xfId="23" applyFont="1">
      <alignment/>
      <protection/>
    </xf>
    <xf numFmtId="0" fontId="10" fillId="0" borderId="0" xfId="23">
      <alignment/>
      <protection/>
    </xf>
    <xf numFmtId="0" fontId="12" fillId="0" borderId="0" xfId="23" applyFont="1">
      <alignment/>
      <protection/>
    </xf>
    <xf numFmtId="0" fontId="10" fillId="0" borderId="0" xfId="23" applyAlignment="1" quotePrefix="1">
      <alignment horizontal="right"/>
      <protection/>
    </xf>
    <xf numFmtId="0" fontId="12" fillId="0" borderId="0" xfId="23" applyFont="1" applyAlignment="1">
      <alignment/>
      <protection/>
    </xf>
    <xf numFmtId="0" fontId="20" fillId="0" borderId="0" xfId="0" applyAlignment="1">
      <alignment horizontal="left" vertical="center"/>
    </xf>
    <xf numFmtId="0" fontId="20" fillId="0" borderId="0" xfId="0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0" xfId="0" applyNumberFormat="1" applyAlignment="1">
      <alignment horizontal="right" vertical="center"/>
    </xf>
    <xf numFmtId="165" fontId="20" fillId="0" borderId="0" xfId="0" applyNumberFormat="1" applyAlignment="1">
      <alignment horizontal="right" vertical="center"/>
    </xf>
    <xf numFmtId="166" fontId="20" fillId="0" borderId="0" xfId="0" applyNumberFormat="1" applyAlignment="1">
      <alignment horizontal="right" vertical="center"/>
    </xf>
    <xf numFmtId="0" fontId="21" fillId="0" borderId="0" xfId="0" applyAlignment="1">
      <alignment horizontal="left" vertical="center"/>
    </xf>
    <xf numFmtId="0" fontId="21" fillId="0" borderId="0" xfId="0" applyAlignment="1">
      <alignment horizontal="right" vertical="center"/>
    </xf>
    <xf numFmtId="3" fontId="20" fillId="0" borderId="0" xfId="0" applyNumberFormat="1" applyAlignment="1">
      <alignment horizontal="right" vertical="center"/>
    </xf>
    <xf numFmtId="0" fontId="15" fillId="0" borderId="0" xfId="0" applyFont="1" applyAlignment="1">
      <alignment horizontal="left" vertical="center"/>
    </xf>
    <xf numFmtId="166" fontId="15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right" vertical="center"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23" applyAlignment="1">
      <alignment/>
      <protection/>
    </xf>
    <xf numFmtId="0" fontId="12" fillId="0" borderId="3" xfId="21" applyFont="1" applyBorder="1">
      <alignment/>
      <protection/>
    </xf>
    <xf numFmtId="0" fontId="12" fillId="0" borderId="3" xfId="21" applyFont="1" applyBorder="1" applyAlignment="1">
      <alignment horizontal="center" vertical="center" wrapText="1"/>
      <protection/>
    </xf>
    <xf numFmtId="165" fontId="12" fillId="0" borderId="3" xfId="21" applyNumberFormat="1" applyFont="1" applyBorder="1" applyAlignment="1">
      <alignment horizontal="center" vertical="center" wrapText="1"/>
      <protection/>
    </xf>
    <xf numFmtId="0" fontId="12" fillId="0" borderId="0" xfId="21" applyFont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center" vertical="center" wrapText="1"/>
      <protection/>
    </xf>
    <xf numFmtId="165" fontId="12" fillId="0" borderId="0" xfId="21" applyNumberFormat="1" applyFont="1" applyFill="1" applyBorder="1" applyAlignment="1">
      <alignment horizontal="center" vertical="center" wrapText="1"/>
      <protection/>
    </xf>
    <xf numFmtId="0" fontId="10" fillId="0" borderId="0" xfId="21" applyBorder="1">
      <alignment/>
      <protection/>
    </xf>
    <xf numFmtId="0" fontId="10" fillId="0" borderId="0" xfId="21" applyBorder="1" applyAlignment="1">
      <alignment horizontal="right" wrapText="1"/>
      <protection/>
    </xf>
    <xf numFmtId="0" fontId="10" fillId="0" borderId="0" xfId="21" applyBorder="1" applyAlignment="1">
      <alignment horizontal="right"/>
      <protection/>
    </xf>
    <xf numFmtId="165" fontId="10" fillId="0" borderId="0" xfId="21" applyNumberFormat="1" applyBorder="1" applyAlignment="1">
      <alignment horizontal="right" wrapText="1"/>
      <protection/>
    </xf>
    <xf numFmtId="0" fontId="25" fillId="0" borderId="0" xfId="0" applyNumberFormat="1" applyFont="1" applyAlignment="1">
      <alignment horizontal="right" vertical="center"/>
    </xf>
    <xf numFmtId="165" fontId="25" fillId="0" borderId="0" xfId="0" applyNumberFormat="1" applyFont="1" applyAlignment="1">
      <alignment horizontal="right" vertical="center"/>
    </xf>
    <xf numFmtId="165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Border="1" applyAlignment="1">
      <alignment horizontal="right" vertical="center"/>
    </xf>
    <xf numFmtId="165" fontId="10" fillId="0" borderId="0" xfId="21" applyNumberFormat="1" applyBorder="1">
      <alignment/>
      <protection/>
    </xf>
    <xf numFmtId="0" fontId="10" fillId="0" borderId="18" xfId="21" applyBorder="1">
      <alignment/>
      <protection/>
    </xf>
    <xf numFmtId="0" fontId="10" fillId="0" borderId="18" xfId="21" applyBorder="1" applyAlignment="1">
      <alignment horizontal="right" wrapText="1"/>
      <protection/>
    </xf>
    <xf numFmtId="0" fontId="10" fillId="0" borderId="18" xfId="21" applyBorder="1" applyAlignment="1">
      <alignment horizontal="right"/>
      <protection/>
    </xf>
    <xf numFmtId="165" fontId="10" fillId="0" borderId="18" xfId="21" applyNumberFormat="1" applyBorder="1" applyAlignment="1">
      <alignment horizontal="right" wrapText="1"/>
      <protection/>
    </xf>
    <xf numFmtId="165" fontId="10" fillId="0" borderId="18" xfId="21" applyNumberFormat="1" applyBorder="1">
      <alignment/>
      <protection/>
    </xf>
    <xf numFmtId="0" fontId="10" fillId="0" borderId="0" xfId="21" applyFill="1" applyBorder="1">
      <alignment/>
      <protection/>
    </xf>
    <xf numFmtId="0" fontId="10" fillId="0" borderId="18" xfId="21" applyFill="1" applyBorder="1">
      <alignment/>
      <protection/>
    </xf>
    <xf numFmtId="0" fontId="10" fillId="0" borderId="0" xfId="21" applyBorder="1" applyAlignment="1">
      <alignment/>
      <protection/>
    </xf>
    <xf numFmtId="2" fontId="18" fillId="0" borderId="0" xfId="0" applyNumberFormat="1" applyFont="1" applyFill="1" applyBorder="1" applyAlignment="1" applyProtection="1">
      <alignment/>
      <protection/>
    </xf>
    <xf numFmtId="2" fontId="18" fillId="0" borderId="0" xfId="0" applyNumberFormat="1" applyFont="1" applyBorder="1" applyAlignment="1">
      <alignment horizontal="right" vertical="center"/>
    </xf>
    <xf numFmtId="0" fontId="10" fillId="0" borderId="0" xfId="23" applyFont="1">
      <alignment/>
      <protection/>
    </xf>
    <xf numFmtId="0" fontId="16" fillId="0" borderId="1" xfId="0" applyNumberFormat="1" applyFont="1" applyFill="1" applyBorder="1" applyAlignment="1" applyProtection="1">
      <alignment/>
      <protection/>
    </xf>
    <xf numFmtId="0" fontId="14" fillId="2" borderId="8" xfId="0" applyNumberFormat="1" applyFont="1" applyFill="1" applyBorder="1" applyAlignment="1" applyProtection="1">
      <alignment horizontal="center" vertical="center" wrapText="1"/>
      <protection/>
    </xf>
    <xf numFmtId="0" fontId="14" fillId="2" borderId="9" xfId="0" applyNumberFormat="1" applyFont="1" applyFill="1" applyBorder="1" applyAlignment="1" applyProtection="1">
      <alignment horizontal="center" vertical="center" wrapText="1"/>
      <protection/>
    </xf>
    <xf numFmtId="166" fontId="13" fillId="2" borderId="16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ill="1" applyBorder="1" applyAlignment="1" applyProtection="1">
      <alignment/>
      <protection/>
    </xf>
    <xf numFmtId="0" fontId="13" fillId="2" borderId="16" xfId="0" applyNumberFormat="1" applyFont="1" applyFill="1" applyBorder="1" applyAlignment="1" applyProtection="1">
      <alignment horizontal="center" wrapText="1"/>
      <protection/>
    </xf>
    <xf numFmtId="0" fontId="13" fillId="2" borderId="18" xfId="0" applyNumberFormat="1" applyFont="1" applyFill="1" applyBorder="1" applyAlignment="1" applyProtection="1">
      <alignment horizontal="center" wrapText="1"/>
      <protection/>
    </xf>
    <xf numFmtId="0" fontId="0" fillId="0" borderId="15" xfId="0" applyNumberFormat="1" applyFill="1" applyBorder="1" applyAlignment="1" applyProtection="1">
      <alignment horizontal="center"/>
      <protection/>
    </xf>
    <xf numFmtId="0" fontId="0" fillId="0" borderId="17" xfId="0" applyNumberFormat="1" applyFill="1" applyBorder="1" applyAlignment="1" applyProtection="1">
      <alignment/>
      <protection/>
    </xf>
    <xf numFmtId="0" fontId="14" fillId="2" borderId="15" xfId="0" applyNumberFormat="1" applyFont="1" applyFill="1" applyBorder="1" applyAlignment="1" applyProtection="1">
      <alignment horizontal="center" vertical="center" wrapText="1"/>
      <protection/>
    </xf>
    <xf numFmtId="0" fontId="14" fillId="2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22" applyFont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11" fillId="0" borderId="1" xfId="22" applyFont="1" applyBorder="1" applyAlignment="1">
      <alignment horizontal="center"/>
      <protection/>
    </xf>
    <xf numFmtId="0" fontId="11" fillId="0" borderId="2" xfId="22" applyFont="1" applyBorder="1" applyAlignment="1">
      <alignment horizontal="center"/>
      <protection/>
    </xf>
    <xf numFmtId="0" fontId="12" fillId="0" borderId="1" xfId="22" applyFont="1" applyBorder="1" applyAlignment="1">
      <alignment horizontal="center" vertical="center" wrapText="1"/>
      <protection/>
    </xf>
    <xf numFmtId="16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leadoff_on-base and runs_by_#outs" xfId="22"/>
    <cellStyle name="Normal_single-season record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DJ Running Averages</a:t>
            </a:r>
          </a:p>
        </c:rich>
      </c:tx>
      <c:layout>
        <c:manualLayout>
          <c:xMode val="factor"/>
          <c:yMode val="factor"/>
          <c:x val="-0.214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825"/>
          <c:w val="0.9655"/>
          <c:h val="0.82425"/>
        </c:manualLayout>
      </c:layout>
      <c:lineChart>
        <c:grouping val="standard"/>
        <c:varyColors val="0"/>
        <c:ser>
          <c:idx val="0"/>
          <c:order val="0"/>
          <c:tx>
            <c:v>AVG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'DAJ by-game'!$AG$2:$AG$63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SLG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'DAJ by-game'!$AH$2:$AH$63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OBP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'DAJ by-game'!$AI$2:$AI$63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</c:ser>
        <c:marker val="1"/>
        <c:axId val="9484200"/>
        <c:axId val="18248937"/>
      </c:lineChart>
      <c:catAx>
        <c:axId val="9484200"/>
        <c:scaling>
          <c:orientation val="minMax"/>
        </c:scaling>
        <c:axPos val="b"/>
        <c:delete val="1"/>
        <c:majorTickMark val="out"/>
        <c:minorTickMark val="none"/>
        <c:tickLblPos val="nextTo"/>
        <c:crossAx val="18248937"/>
        <c:crosses val="autoZero"/>
        <c:auto val="1"/>
        <c:lblOffset val="100"/>
        <c:noMultiLvlLbl val="0"/>
      </c:catAx>
      <c:valAx>
        <c:axId val="18248937"/>
        <c:scaling>
          <c:orientation val="minMax"/>
          <c:max val="0.95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84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285"/>
          <c:y val="0.03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64</xdr:row>
      <xdr:rowOff>104775</xdr:rowOff>
    </xdr:from>
    <xdr:to>
      <xdr:col>23</xdr:col>
      <xdr:colOff>0</xdr:colOff>
      <xdr:row>92</xdr:row>
      <xdr:rowOff>76200</xdr:rowOff>
    </xdr:to>
    <xdr:graphicFrame>
      <xdr:nvGraphicFramePr>
        <xdr:cNvPr id="1" name="Chart 1"/>
        <xdr:cNvGraphicFramePr/>
      </xdr:nvGraphicFramePr>
      <xdr:xfrm>
        <a:off x="3171825" y="10467975"/>
        <a:ext cx="61817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10" width="5.00390625" style="0" customWidth="1"/>
    <col min="11" max="11" width="5.140625" style="0" customWidth="1"/>
    <col min="12" max="12" width="7.00390625" style="132" customWidth="1"/>
    <col min="13" max="13" width="6.8515625" style="132" customWidth="1"/>
    <col min="14" max="14" width="7.00390625" style="132" customWidth="1"/>
    <col min="15" max="15" width="6.421875" style="132" customWidth="1"/>
    <col min="16" max="16" width="6.140625" style="150" customWidth="1"/>
    <col min="17" max="17" width="6.140625" style="132" customWidth="1"/>
    <col min="18" max="18" width="6.140625" style="133" customWidth="1"/>
    <col min="19" max="22" width="5.00390625" style="0" customWidth="1"/>
    <col min="23" max="23" width="6.8515625" style="132" customWidth="1"/>
    <col min="24" max="24" width="6.57421875" style="132" customWidth="1"/>
    <col min="25" max="26" width="5.28125" style="0" customWidth="1"/>
    <col min="27" max="16384" width="11.421875" style="0" customWidth="1"/>
  </cols>
  <sheetData>
    <row r="2" ht="15.75">
      <c r="A2" s="12" t="s">
        <v>439</v>
      </c>
    </row>
    <row r="4" spans="1:25" ht="12.75">
      <c r="A4" s="163" t="s">
        <v>0</v>
      </c>
      <c r="B4" s="164" t="s">
        <v>2</v>
      </c>
      <c r="C4" s="164" t="s">
        <v>3</v>
      </c>
      <c r="D4" s="164" t="s">
        <v>4</v>
      </c>
      <c r="E4" s="164" t="s">
        <v>5</v>
      </c>
      <c r="F4" s="164" t="s">
        <v>6</v>
      </c>
      <c r="G4" s="164" t="s">
        <v>7</v>
      </c>
      <c r="H4" s="164" t="s">
        <v>8</v>
      </c>
      <c r="I4" s="164" t="s">
        <v>9</v>
      </c>
      <c r="J4" s="164" t="s">
        <v>10</v>
      </c>
      <c r="K4" s="164" t="s">
        <v>297</v>
      </c>
      <c r="L4" s="148" t="s">
        <v>12</v>
      </c>
      <c r="M4" s="148" t="s">
        <v>14</v>
      </c>
      <c r="N4" s="148" t="s">
        <v>298</v>
      </c>
      <c r="O4" s="148" t="s">
        <v>15</v>
      </c>
      <c r="P4" s="149" t="s">
        <v>18</v>
      </c>
      <c r="Q4" s="164" t="s">
        <v>19</v>
      </c>
      <c r="R4" s="164" t="s">
        <v>20</v>
      </c>
      <c r="S4" s="164" t="s">
        <v>21</v>
      </c>
      <c r="T4" s="164" t="s">
        <v>118</v>
      </c>
      <c r="U4" s="164" t="s">
        <v>22</v>
      </c>
      <c r="V4" s="164" t="s">
        <v>23</v>
      </c>
      <c r="W4" s="148" t="s">
        <v>24</v>
      </c>
      <c r="X4" s="164" t="s">
        <v>25</v>
      </c>
      <c r="Y4" s="164" t="s">
        <v>26</v>
      </c>
    </row>
    <row r="5" spans="1:25" ht="12.75">
      <c r="A5" s="157" t="s">
        <v>30</v>
      </c>
      <c r="B5" s="160">
        <v>58</v>
      </c>
      <c r="C5" s="160">
        <v>203</v>
      </c>
      <c r="D5" s="160">
        <v>108</v>
      </c>
      <c r="E5" s="160">
        <v>131</v>
      </c>
      <c r="F5" s="160">
        <v>83</v>
      </c>
      <c r="G5" s="160">
        <v>21</v>
      </c>
      <c r="H5" s="160">
        <v>4</v>
      </c>
      <c r="I5" s="160">
        <v>12</v>
      </c>
      <c r="J5" s="160">
        <v>20</v>
      </c>
      <c r="K5" s="160">
        <v>216</v>
      </c>
      <c r="L5" s="161">
        <v>0.645</v>
      </c>
      <c r="M5" s="161">
        <v>0.726</v>
      </c>
      <c r="N5" s="161">
        <v>1.064</v>
      </c>
      <c r="O5" s="161">
        <v>1.79</v>
      </c>
      <c r="P5" s="162">
        <f>((E5+J5)*(K5-J5))/(C5+J5)</f>
        <v>132.71748878923768</v>
      </c>
      <c r="Q5" s="160">
        <v>3</v>
      </c>
      <c r="R5" s="160">
        <v>13</v>
      </c>
      <c r="S5" s="160">
        <v>2</v>
      </c>
      <c r="T5" s="160">
        <v>1</v>
      </c>
      <c r="U5" s="160">
        <v>101</v>
      </c>
      <c r="V5" s="160">
        <v>68</v>
      </c>
      <c r="W5" s="161">
        <v>0.673</v>
      </c>
      <c r="X5" s="160">
        <v>30</v>
      </c>
      <c r="Y5" s="160">
        <v>8</v>
      </c>
    </row>
    <row r="6" spans="1:25" ht="12.75">
      <c r="A6" s="157" t="s">
        <v>131</v>
      </c>
      <c r="B6" s="160">
        <v>27</v>
      </c>
      <c r="C6" s="160">
        <v>88</v>
      </c>
      <c r="D6" s="160">
        <v>45</v>
      </c>
      <c r="E6" s="160">
        <v>52</v>
      </c>
      <c r="F6" s="160">
        <v>61</v>
      </c>
      <c r="G6" s="160">
        <v>8</v>
      </c>
      <c r="H6" s="160">
        <v>5</v>
      </c>
      <c r="I6" s="160">
        <v>14</v>
      </c>
      <c r="J6" s="160">
        <v>8</v>
      </c>
      <c r="K6" s="160">
        <v>120</v>
      </c>
      <c r="L6" s="161">
        <v>0.591</v>
      </c>
      <c r="M6" s="161">
        <v>0.622</v>
      </c>
      <c r="N6" s="161">
        <v>1.364</v>
      </c>
      <c r="O6" s="161">
        <v>1.986</v>
      </c>
      <c r="P6" s="162">
        <f aca="true" t="shared" si="0" ref="P6:P38">((E6+J6)*(K6-J6))/(C6+J6)</f>
        <v>70</v>
      </c>
      <c r="Q6" s="160">
        <v>2</v>
      </c>
      <c r="R6" s="160">
        <v>1</v>
      </c>
      <c r="S6" s="160">
        <v>0</v>
      </c>
      <c r="T6" s="160">
        <v>2</v>
      </c>
      <c r="U6" s="160">
        <v>50</v>
      </c>
      <c r="V6" s="160">
        <v>35</v>
      </c>
      <c r="W6" s="161">
        <v>0.7</v>
      </c>
      <c r="X6" s="160">
        <v>14</v>
      </c>
      <c r="Y6" s="160">
        <v>1</v>
      </c>
    </row>
    <row r="7" spans="1:25" ht="12.75">
      <c r="A7" s="157" t="s">
        <v>29</v>
      </c>
      <c r="B7" s="160">
        <v>59</v>
      </c>
      <c r="C7" s="160">
        <v>183</v>
      </c>
      <c r="D7" s="160">
        <v>88</v>
      </c>
      <c r="E7" s="160">
        <v>108</v>
      </c>
      <c r="F7" s="160">
        <v>100</v>
      </c>
      <c r="G7" s="160">
        <v>16</v>
      </c>
      <c r="H7" s="160">
        <v>4</v>
      </c>
      <c r="I7" s="160">
        <v>10</v>
      </c>
      <c r="J7" s="160">
        <v>27</v>
      </c>
      <c r="K7" s="160">
        <v>189</v>
      </c>
      <c r="L7" s="161">
        <v>0.59</v>
      </c>
      <c r="M7" s="161">
        <v>0.645</v>
      </c>
      <c r="N7" s="161">
        <v>1.033</v>
      </c>
      <c r="O7" s="161">
        <v>1.678</v>
      </c>
      <c r="P7" s="162">
        <f>((E7+J7)*(K7-J7))/(C7+J7)</f>
        <v>104.14285714285714</v>
      </c>
      <c r="Q7" s="160">
        <v>10</v>
      </c>
      <c r="R7" s="160">
        <v>7</v>
      </c>
      <c r="S7" s="160">
        <v>1</v>
      </c>
      <c r="T7" s="160">
        <v>5</v>
      </c>
      <c r="U7" s="160">
        <v>110</v>
      </c>
      <c r="V7" s="160">
        <v>76</v>
      </c>
      <c r="W7" s="161">
        <v>0.691</v>
      </c>
      <c r="X7" s="160">
        <v>29</v>
      </c>
      <c r="Y7" s="160">
        <v>7</v>
      </c>
    </row>
    <row r="8" spans="1:25" ht="12.75">
      <c r="A8" s="157" t="s">
        <v>27</v>
      </c>
      <c r="B8" s="160">
        <v>47</v>
      </c>
      <c r="C8" s="160">
        <v>141</v>
      </c>
      <c r="D8" s="160">
        <v>48</v>
      </c>
      <c r="E8" s="160">
        <v>83</v>
      </c>
      <c r="F8" s="160">
        <v>42</v>
      </c>
      <c r="G8" s="160">
        <v>5</v>
      </c>
      <c r="H8" s="160">
        <v>6</v>
      </c>
      <c r="I8" s="160">
        <v>4</v>
      </c>
      <c r="J8" s="160">
        <v>12</v>
      </c>
      <c r="K8" s="160">
        <v>124</v>
      </c>
      <c r="L8" s="161">
        <v>0.589</v>
      </c>
      <c r="M8" s="161">
        <v>0.627</v>
      </c>
      <c r="N8" s="161">
        <v>0.879</v>
      </c>
      <c r="O8" s="161">
        <v>1.506</v>
      </c>
      <c r="P8" s="162">
        <f t="shared" si="0"/>
        <v>69.54248366013071</v>
      </c>
      <c r="Q8" s="160">
        <v>5</v>
      </c>
      <c r="R8" s="160">
        <v>4</v>
      </c>
      <c r="S8" s="160">
        <v>3</v>
      </c>
      <c r="T8" s="160">
        <v>1</v>
      </c>
      <c r="U8" s="160">
        <v>56</v>
      </c>
      <c r="V8" s="160">
        <v>29</v>
      </c>
      <c r="W8" s="161">
        <v>0.518</v>
      </c>
      <c r="X8" s="160">
        <v>29</v>
      </c>
      <c r="Y8" s="160">
        <v>2</v>
      </c>
    </row>
    <row r="9" spans="1:25" ht="12.75">
      <c r="A9" s="157" t="s">
        <v>39</v>
      </c>
      <c r="B9" s="160">
        <v>50</v>
      </c>
      <c r="C9" s="160">
        <v>176</v>
      </c>
      <c r="D9" s="160">
        <v>69</v>
      </c>
      <c r="E9" s="160">
        <v>102</v>
      </c>
      <c r="F9" s="160">
        <v>69</v>
      </c>
      <c r="G9" s="160">
        <v>23</v>
      </c>
      <c r="H9" s="160">
        <v>2</v>
      </c>
      <c r="I9" s="160">
        <v>14</v>
      </c>
      <c r="J9" s="160">
        <v>6</v>
      </c>
      <c r="K9" s="160">
        <v>177</v>
      </c>
      <c r="L9" s="161">
        <v>0.58</v>
      </c>
      <c r="M9" s="161">
        <v>0.623</v>
      </c>
      <c r="N9" s="161">
        <v>1.006</v>
      </c>
      <c r="O9" s="161">
        <v>1.629</v>
      </c>
      <c r="P9" s="162">
        <f t="shared" si="0"/>
        <v>101.47252747252747</v>
      </c>
      <c r="Q9" s="160">
        <v>1</v>
      </c>
      <c r="R9" s="160">
        <v>6</v>
      </c>
      <c r="S9" s="160">
        <v>1</v>
      </c>
      <c r="T9" s="160">
        <v>5</v>
      </c>
      <c r="U9" s="160">
        <v>73</v>
      </c>
      <c r="V9" s="160">
        <v>49</v>
      </c>
      <c r="W9" s="161">
        <v>0.671</v>
      </c>
      <c r="X9" s="160">
        <v>14</v>
      </c>
      <c r="Y9" s="160">
        <v>0</v>
      </c>
    </row>
    <row r="10" spans="1:25" ht="12.75">
      <c r="A10" s="157" t="s">
        <v>32</v>
      </c>
      <c r="B10" s="160">
        <v>63</v>
      </c>
      <c r="C10" s="160">
        <v>222</v>
      </c>
      <c r="D10" s="160">
        <v>93</v>
      </c>
      <c r="E10" s="160">
        <v>128</v>
      </c>
      <c r="F10" s="160">
        <v>70</v>
      </c>
      <c r="G10" s="160">
        <v>19</v>
      </c>
      <c r="H10" s="160">
        <v>9</v>
      </c>
      <c r="I10" s="160">
        <v>10</v>
      </c>
      <c r="J10" s="160">
        <v>18</v>
      </c>
      <c r="K10" s="160">
        <v>213</v>
      </c>
      <c r="L10" s="161">
        <v>0.577</v>
      </c>
      <c r="M10" s="161">
        <v>0.641</v>
      </c>
      <c r="N10" s="161">
        <v>0.959</v>
      </c>
      <c r="O10" s="161">
        <v>1.6</v>
      </c>
      <c r="P10" s="162">
        <f t="shared" si="0"/>
        <v>118.625</v>
      </c>
      <c r="Q10" s="160">
        <v>5</v>
      </c>
      <c r="R10" s="160">
        <v>11</v>
      </c>
      <c r="S10" s="160">
        <v>3</v>
      </c>
      <c r="T10" s="160">
        <v>1</v>
      </c>
      <c r="U10" s="160">
        <v>81</v>
      </c>
      <c r="V10" s="160">
        <v>45</v>
      </c>
      <c r="W10" s="161">
        <v>0.556</v>
      </c>
      <c r="X10" s="160">
        <v>38</v>
      </c>
      <c r="Y10" s="160">
        <v>5</v>
      </c>
    </row>
    <row r="11" spans="1:25" ht="12.75">
      <c r="A11" s="157" t="s">
        <v>37</v>
      </c>
      <c r="B11" s="160">
        <v>62</v>
      </c>
      <c r="C11" s="160">
        <v>208</v>
      </c>
      <c r="D11" s="160">
        <v>75</v>
      </c>
      <c r="E11" s="160">
        <v>117</v>
      </c>
      <c r="F11" s="160">
        <v>83</v>
      </c>
      <c r="G11" s="160">
        <v>16</v>
      </c>
      <c r="H11" s="160">
        <v>5</v>
      </c>
      <c r="I11" s="160">
        <v>11</v>
      </c>
      <c r="J11" s="160">
        <v>7</v>
      </c>
      <c r="K11" s="160">
        <v>183</v>
      </c>
      <c r="L11" s="161">
        <v>0.563</v>
      </c>
      <c r="M11" s="161">
        <v>0.605</v>
      </c>
      <c r="N11" s="161">
        <v>0.88</v>
      </c>
      <c r="O11" s="161">
        <v>1.485</v>
      </c>
      <c r="P11" s="162">
        <f t="shared" si="0"/>
        <v>101.50697674418605</v>
      </c>
      <c r="Q11" s="160">
        <v>8</v>
      </c>
      <c r="R11" s="160">
        <v>11</v>
      </c>
      <c r="S11" s="160">
        <v>1</v>
      </c>
      <c r="T11" s="160">
        <v>1</v>
      </c>
      <c r="U11" s="160">
        <v>104</v>
      </c>
      <c r="V11" s="160">
        <v>70</v>
      </c>
      <c r="W11" s="161">
        <v>0.673</v>
      </c>
      <c r="X11" s="160">
        <v>36</v>
      </c>
      <c r="Y11" s="160">
        <v>3</v>
      </c>
    </row>
    <row r="12" spans="1:25" ht="12.75">
      <c r="A12" s="157" t="s">
        <v>33</v>
      </c>
      <c r="B12" s="160">
        <v>57</v>
      </c>
      <c r="C12" s="160">
        <v>201</v>
      </c>
      <c r="D12" s="160">
        <v>85</v>
      </c>
      <c r="E12" s="160">
        <v>112</v>
      </c>
      <c r="F12" s="160">
        <v>48</v>
      </c>
      <c r="G12" s="160">
        <v>5</v>
      </c>
      <c r="H12" s="160">
        <v>1</v>
      </c>
      <c r="I12" s="160">
        <v>0</v>
      </c>
      <c r="J12" s="160">
        <v>20</v>
      </c>
      <c r="K12" s="160">
        <v>139</v>
      </c>
      <c r="L12" s="161">
        <v>0.557</v>
      </c>
      <c r="M12" s="161">
        <v>0.647</v>
      </c>
      <c r="N12" s="161">
        <v>0.692</v>
      </c>
      <c r="O12" s="161">
        <v>1.339</v>
      </c>
      <c r="P12" s="162">
        <f t="shared" si="0"/>
        <v>71.07692307692308</v>
      </c>
      <c r="Q12" s="160">
        <v>0</v>
      </c>
      <c r="R12" s="160">
        <v>11</v>
      </c>
      <c r="S12" s="160">
        <v>4</v>
      </c>
      <c r="T12" s="160">
        <v>2</v>
      </c>
      <c r="U12" s="160">
        <v>88</v>
      </c>
      <c r="V12" s="160">
        <v>55</v>
      </c>
      <c r="W12" s="161">
        <v>0.625</v>
      </c>
      <c r="X12" s="160">
        <v>23</v>
      </c>
      <c r="Y12" s="160">
        <v>3</v>
      </c>
    </row>
    <row r="13" spans="1:25" ht="12.75">
      <c r="A13" s="157" t="s">
        <v>35</v>
      </c>
      <c r="B13" s="160">
        <v>57</v>
      </c>
      <c r="C13" s="160">
        <v>184</v>
      </c>
      <c r="D13" s="160">
        <v>64</v>
      </c>
      <c r="E13" s="160">
        <v>100</v>
      </c>
      <c r="F13" s="160">
        <v>105</v>
      </c>
      <c r="G13" s="160">
        <v>9</v>
      </c>
      <c r="H13" s="160">
        <v>2</v>
      </c>
      <c r="I13" s="160">
        <v>9</v>
      </c>
      <c r="J13" s="160">
        <v>18</v>
      </c>
      <c r="K13" s="160">
        <v>158</v>
      </c>
      <c r="L13" s="161">
        <v>0.543</v>
      </c>
      <c r="M13" s="161">
        <v>0.587</v>
      </c>
      <c r="N13" s="161">
        <v>0.859</v>
      </c>
      <c r="O13" s="161">
        <v>1.446</v>
      </c>
      <c r="P13" s="162">
        <f t="shared" si="0"/>
        <v>81.78217821782178</v>
      </c>
      <c r="Q13" s="160">
        <v>11</v>
      </c>
      <c r="R13" s="160">
        <v>7</v>
      </c>
      <c r="S13" s="160">
        <v>8</v>
      </c>
      <c r="T13" s="160">
        <v>1</v>
      </c>
      <c r="U13" s="160">
        <v>107</v>
      </c>
      <c r="V13" s="160">
        <v>66</v>
      </c>
      <c r="W13" s="161">
        <v>0.617</v>
      </c>
      <c r="X13" s="160">
        <v>31</v>
      </c>
      <c r="Y13" s="160">
        <v>1</v>
      </c>
    </row>
    <row r="14" spans="1:25" ht="12.75">
      <c r="A14" s="157" t="s">
        <v>41</v>
      </c>
      <c r="B14" s="160">
        <v>37</v>
      </c>
      <c r="C14" s="160">
        <v>113</v>
      </c>
      <c r="D14" s="160">
        <v>48</v>
      </c>
      <c r="E14" s="160">
        <v>59</v>
      </c>
      <c r="F14" s="160">
        <v>24</v>
      </c>
      <c r="G14" s="160">
        <v>8</v>
      </c>
      <c r="H14" s="160">
        <v>5</v>
      </c>
      <c r="I14" s="160">
        <v>0</v>
      </c>
      <c r="J14" s="160">
        <v>9</v>
      </c>
      <c r="K14" s="160">
        <v>86</v>
      </c>
      <c r="L14" s="161">
        <v>0.522</v>
      </c>
      <c r="M14" s="161">
        <v>0.605</v>
      </c>
      <c r="N14" s="161">
        <v>0.761</v>
      </c>
      <c r="O14" s="161">
        <v>1.366</v>
      </c>
      <c r="P14" s="162">
        <f t="shared" si="0"/>
        <v>42.91803278688525</v>
      </c>
      <c r="Q14" s="160">
        <v>2</v>
      </c>
      <c r="R14" s="160">
        <v>7</v>
      </c>
      <c r="S14" s="160">
        <v>2</v>
      </c>
      <c r="T14" s="160">
        <v>2</v>
      </c>
      <c r="U14" s="160">
        <v>48</v>
      </c>
      <c r="V14" s="160">
        <v>29</v>
      </c>
      <c r="W14" s="161">
        <v>0.604</v>
      </c>
      <c r="X14" s="160">
        <v>20</v>
      </c>
      <c r="Y14" s="160">
        <v>1</v>
      </c>
    </row>
    <row r="15" spans="1:25" ht="12.75">
      <c r="A15" s="157" t="s">
        <v>34</v>
      </c>
      <c r="B15" s="160">
        <v>59</v>
      </c>
      <c r="C15" s="160">
        <v>187</v>
      </c>
      <c r="D15" s="160">
        <v>63</v>
      </c>
      <c r="E15" s="160">
        <v>94</v>
      </c>
      <c r="F15" s="160">
        <v>72</v>
      </c>
      <c r="G15" s="160">
        <v>4</v>
      </c>
      <c r="H15" s="160">
        <v>7</v>
      </c>
      <c r="I15" s="160">
        <v>1</v>
      </c>
      <c r="J15" s="160">
        <v>20</v>
      </c>
      <c r="K15" s="160">
        <v>135</v>
      </c>
      <c r="L15" s="161">
        <v>0.503</v>
      </c>
      <c r="M15" s="161">
        <v>0.553</v>
      </c>
      <c r="N15" s="161">
        <v>0.722</v>
      </c>
      <c r="O15" s="161">
        <v>1.274</v>
      </c>
      <c r="P15" s="162">
        <f t="shared" si="0"/>
        <v>63.333333333333336</v>
      </c>
      <c r="Q15" s="160">
        <v>12</v>
      </c>
      <c r="R15" s="160">
        <v>7</v>
      </c>
      <c r="S15" s="160">
        <v>3</v>
      </c>
      <c r="T15" s="160">
        <v>1</v>
      </c>
      <c r="U15" s="160">
        <v>99</v>
      </c>
      <c r="V15" s="160">
        <v>59</v>
      </c>
      <c r="W15" s="161">
        <v>0.596</v>
      </c>
      <c r="X15" s="160">
        <v>32</v>
      </c>
      <c r="Y15" s="160">
        <v>2</v>
      </c>
    </row>
    <row r="16" spans="1:25" ht="12.75">
      <c r="A16" s="157" t="s">
        <v>38</v>
      </c>
      <c r="B16" s="160">
        <v>28</v>
      </c>
      <c r="C16" s="160">
        <v>90</v>
      </c>
      <c r="D16" s="160">
        <v>19</v>
      </c>
      <c r="E16" s="160">
        <v>42</v>
      </c>
      <c r="F16" s="160">
        <v>15</v>
      </c>
      <c r="G16" s="160">
        <v>2</v>
      </c>
      <c r="H16" s="160">
        <v>2</v>
      </c>
      <c r="I16" s="160">
        <v>2</v>
      </c>
      <c r="J16" s="160">
        <v>3</v>
      </c>
      <c r="K16" s="160">
        <v>57</v>
      </c>
      <c r="L16" s="161">
        <v>0.467</v>
      </c>
      <c r="M16" s="161">
        <v>0.574</v>
      </c>
      <c r="N16" s="161">
        <v>0.633</v>
      </c>
      <c r="O16" s="161">
        <v>1.208</v>
      </c>
      <c r="P16" s="162">
        <f t="shared" si="0"/>
        <v>26.129032258064516</v>
      </c>
      <c r="Q16" s="160">
        <v>1</v>
      </c>
      <c r="R16" s="160">
        <v>9</v>
      </c>
      <c r="S16" s="160">
        <v>3</v>
      </c>
      <c r="T16" s="160">
        <v>1</v>
      </c>
      <c r="U16" s="160">
        <v>30</v>
      </c>
      <c r="V16" s="160">
        <v>13</v>
      </c>
      <c r="W16" s="161">
        <v>0.433</v>
      </c>
      <c r="X16" s="160">
        <v>14</v>
      </c>
      <c r="Y16" s="160">
        <v>0</v>
      </c>
    </row>
    <row r="17" spans="1:25" ht="12.75">
      <c r="A17" s="159" t="s">
        <v>431</v>
      </c>
      <c r="B17" s="158" t="s">
        <v>43</v>
      </c>
      <c r="C17" s="158" t="s">
        <v>43</v>
      </c>
      <c r="D17" s="158" t="s">
        <v>43</v>
      </c>
      <c r="E17" s="158" t="s">
        <v>43</v>
      </c>
      <c r="F17" s="158" t="s">
        <v>43</v>
      </c>
      <c r="G17" s="158" t="s">
        <v>43</v>
      </c>
      <c r="H17" s="158" t="s">
        <v>43</v>
      </c>
      <c r="I17" s="158" t="s">
        <v>43</v>
      </c>
      <c r="J17" s="158" t="s">
        <v>43</v>
      </c>
      <c r="K17" s="158" t="s">
        <v>43</v>
      </c>
      <c r="L17" s="161" t="s">
        <v>43</v>
      </c>
      <c r="M17" s="161" t="s">
        <v>43</v>
      </c>
      <c r="N17" s="161" t="s">
        <v>43</v>
      </c>
      <c r="O17" s="161" t="s">
        <v>43</v>
      </c>
      <c r="P17" s="158" t="s">
        <v>43</v>
      </c>
      <c r="Q17" s="158" t="s">
        <v>43</v>
      </c>
      <c r="R17" s="158" t="s">
        <v>43</v>
      </c>
      <c r="S17" s="158" t="s">
        <v>43</v>
      </c>
      <c r="T17" s="158" t="s">
        <v>43</v>
      </c>
      <c r="U17" s="158" t="s">
        <v>43</v>
      </c>
      <c r="V17" s="158" t="s">
        <v>43</v>
      </c>
      <c r="W17" s="161" t="s">
        <v>43</v>
      </c>
      <c r="X17" s="158" t="s">
        <v>43</v>
      </c>
      <c r="Y17" s="158" t="s">
        <v>43</v>
      </c>
    </row>
    <row r="18" spans="1:25" ht="12.75">
      <c r="A18" s="157" t="s">
        <v>435</v>
      </c>
      <c r="B18" s="160">
        <v>1</v>
      </c>
      <c r="C18" s="160">
        <v>2</v>
      </c>
      <c r="D18" s="160">
        <v>2</v>
      </c>
      <c r="E18" s="160">
        <v>2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2</v>
      </c>
      <c r="L18" s="161">
        <v>1</v>
      </c>
      <c r="M18" s="161">
        <v>1</v>
      </c>
      <c r="N18" s="161">
        <v>1</v>
      </c>
      <c r="O18" s="161">
        <v>2</v>
      </c>
      <c r="P18" s="162">
        <f t="shared" si="0"/>
        <v>2</v>
      </c>
      <c r="Q18" s="160">
        <v>0</v>
      </c>
      <c r="R18" s="160">
        <v>0</v>
      </c>
      <c r="S18" s="160">
        <v>0</v>
      </c>
      <c r="T18" s="160">
        <v>0</v>
      </c>
      <c r="U18" s="160">
        <v>1</v>
      </c>
      <c r="V18" s="160">
        <v>1</v>
      </c>
      <c r="W18" s="161">
        <v>1</v>
      </c>
      <c r="X18" s="160">
        <v>0</v>
      </c>
      <c r="Y18" s="160">
        <v>0</v>
      </c>
    </row>
    <row r="19" spans="1:25" ht="12.75">
      <c r="A19" s="157" t="s">
        <v>45</v>
      </c>
      <c r="B19" s="160">
        <v>1</v>
      </c>
      <c r="C19" s="160">
        <v>1</v>
      </c>
      <c r="D19" s="160">
        <v>0</v>
      </c>
      <c r="E19" s="160">
        <v>1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1</v>
      </c>
      <c r="L19" s="161">
        <v>1</v>
      </c>
      <c r="M19" s="161">
        <v>1</v>
      </c>
      <c r="N19" s="161">
        <v>1</v>
      </c>
      <c r="O19" s="161">
        <v>2</v>
      </c>
      <c r="P19" s="162">
        <f t="shared" si="0"/>
        <v>1</v>
      </c>
      <c r="Q19" s="160">
        <v>0</v>
      </c>
      <c r="R19" s="160">
        <v>0</v>
      </c>
      <c r="S19" s="160">
        <v>0</v>
      </c>
      <c r="T19" s="160">
        <v>0</v>
      </c>
      <c r="U19" s="160">
        <v>1</v>
      </c>
      <c r="V19" s="160">
        <v>1</v>
      </c>
      <c r="W19" s="161">
        <v>1</v>
      </c>
      <c r="X19" s="160">
        <v>0</v>
      </c>
      <c r="Y19" s="160">
        <v>0</v>
      </c>
    </row>
    <row r="20" spans="1:25" ht="12.75">
      <c r="A20" s="157" t="s">
        <v>44</v>
      </c>
      <c r="B20" s="160">
        <v>17</v>
      </c>
      <c r="C20" s="160">
        <v>60</v>
      </c>
      <c r="D20" s="160">
        <v>20</v>
      </c>
      <c r="E20" s="160">
        <v>40</v>
      </c>
      <c r="F20" s="160">
        <v>29</v>
      </c>
      <c r="G20" s="160">
        <v>6</v>
      </c>
      <c r="H20" s="160">
        <v>3</v>
      </c>
      <c r="I20" s="160">
        <v>5</v>
      </c>
      <c r="J20" s="160">
        <v>1</v>
      </c>
      <c r="K20" s="160">
        <v>68</v>
      </c>
      <c r="L20" s="161">
        <v>0.667</v>
      </c>
      <c r="M20" s="161">
        <v>0.688</v>
      </c>
      <c r="N20" s="161">
        <v>1.133</v>
      </c>
      <c r="O20" s="161">
        <v>1.821</v>
      </c>
      <c r="P20" s="162">
        <f t="shared" si="0"/>
        <v>45.032786885245905</v>
      </c>
      <c r="Q20" s="160">
        <v>3</v>
      </c>
      <c r="R20" s="160">
        <v>3</v>
      </c>
      <c r="S20" s="160">
        <v>1</v>
      </c>
      <c r="T20" s="160">
        <v>1</v>
      </c>
      <c r="U20" s="160">
        <v>30</v>
      </c>
      <c r="V20" s="160">
        <v>21</v>
      </c>
      <c r="W20" s="161">
        <v>0.7</v>
      </c>
      <c r="X20" s="160">
        <v>7</v>
      </c>
      <c r="Y20" s="160">
        <v>2</v>
      </c>
    </row>
    <row r="21" spans="1:25" ht="12.75">
      <c r="A21" s="157" t="s">
        <v>130</v>
      </c>
      <c r="B21" s="160">
        <v>4</v>
      </c>
      <c r="C21" s="160">
        <v>17</v>
      </c>
      <c r="D21" s="160">
        <v>3</v>
      </c>
      <c r="E21" s="160">
        <v>11</v>
      </c>
      <c r="F21" s="160">
        <v>6</v>
      </c>
      <c r="G21" s="160">
        <v>1</v>
      </c>
      <c r="H21" s="160">
        <v>0</v>
      </c>
      <c r="I21" s="160">
        <v>1</v>
      </c>
      <c r="J21" s="160">
        <v>0</v>
      </c>
      <c r="K21" s="160">
        <v>15</v>
      </c>
      <c r="L21" s="161">
        <v>0.647</v>
      </c>
      <c r="M21" s="161">
        <v>0.647</v>
      </c>
      <c r="N21" s="161">
        <v>0.882</v>
      </c>
      <c r="O21" s="161">
        <v>1.529</v>
      </c>
      <c r="P21" s="162">
        <f t="shared" si="0"/>
        <v>9.705882352941176</v>
      </c>
      <c r="Q21" s="160">
        <v>0</v>
      </c>
      <c r="R21" s="160">
        <v>0</v>
      </c>
      <c r="S21" s="160">
        <v>0</v>
      </c>
      <c r="T21" s="160">
        <v>1</v>
      </c>
      <c r="U21" s="160">
        <v>9</v>
      </c>
      <c r="V21" s="160">
        <v>8</v>
      </c>
      <c r="W21" s="161">
        <v>0.889</v>
      </c>
      <c r="X21" s="160">
        <v>2</v>
      </c>
      <c r="Y21" s="160">
        <v>0</v>
      </c>
    </row>
    <row r="22" spans="1:25" ht="12.75">
      <c r="A22" s="157" t="s">
        <v>36</v>
      </c>
      <c r="B22" s="160">
        <v>16</v>
      </c>
      <c r="C22" s="160">
        <v>50</v>
      </c>
      <c r="D22" s="160">
        <v>18</v>
      </c>
      <c r="E22" s="160">
        <v>31</v>
      </c>
      <c r="F22" s="160">
        <v>27</v>
      </c>
      <c r="G22" s="160">
        <v>1</v>
      </c>
      <c r="H22" s="160">
        <v>2</v>
      </c>
      <c r="I22" s="160">
        <v>9</v>
      </c>
      <c r="J22" s="160">
        <v>2</v>
      </c>
      <c r="K22" s="160">
        <v>65</v>
      </c>
      <c r="L22" s="161">
        <v>0.62</v>
      </c>
      <c r="M22" s="161">
        <v>0.698</v>
      </c>
      <c r="N22" s="161">
        <v>1.3</v>
      </c>
      <c r="O22" s="161">
        <v>1.998</v>
      </c>
      <c r="P22" s="162">
        <f t="shared" si="0"/>
        <v>39.98076923076923</v>
      </c>
      <c r="Q22" s="160">
        <v>1</v>
      </c>
      <c r="R22" s="160">
        <v>4</v>
      </c>
      <c r="S22" s="160">
        <v>1</v>
      </c>
      <c r="T22" s="160">
        <v>1</v>
      </c>
      <c r="U22" s="160">
        <v>14</v>
      </c>
      <c r="V22" s="160">
        <v>6</v>
      </c>
      <c r="W22" s="161">
        <v>0.429</v>
      </c>
      <c r="X22" s="160">
        <v>7</v>
      </c>
      <c r="Y22" s="160">
        <v>1</v>
      </c>
    </row>
    <row r="23" spans="1:25" ht="12.75">
      <c r="A23" s="157" t="s">
        <v>350</v>
      </c>
      <c r="B23" s="160">
        <v>8</v>
      </c>
      <c r="C23" s="160">
        <v>22</v>
      </c>
      <c r="D23" s="160">
        <v>3</v>
      </c>
      <c r="E23" s="160">
        <v>12</v>
      </c>
      <c r="F23" s="160">
        <v>10</v>
      </c>
      <c r="G23" s="160">
        <v>0</v>
      </c>
      <c r="H23" s="160">
        <v>0</v>
      </c>
      <c r="I23" s="160">
        <v>0</v>
      </c>
      <c r="J23" s="160">
        <v>0</v>
      </c>
      <c r="K23" s="160">
        <v>12</v>
      </c>
      <c r="L23" s="161">
        <v>0.545</v>
      </c>
      <c r="M23" s="161">
        <v>0.636</v>
      </c>
      <c r="N23" s="161">
        <v>0.545</v>
      </c>
      <c r="O23" s="161">
        <v>1.182</v>
      </c>
      <c r="P23" s="162">
        <f t="shared" si="0"/>
        <v>6.545454545454546</v>
      </c>
      <c r="Q23" s="160">
        <v>0</v>
      </c>
      <c r="R23" s="160">
        <v>2</v>
      </c>
      <c r="S23" s="160">
        <v>0</v>
      </c>
      <c r="T23" s="160">
        <v>0</v>
      </c>
      <c r="U23" s="160">
        <v>11</v>
      </c>
      <c r="V23" s="160">
        <v>7</v>
      </c>
      <c r="W23" s="161">
        <v>0.636</v>
      </c>
      <c r="X23" s="160">
        <v>5</v>
      </c>
      <c r="Y23" s="160">
        <v>0</v>
      </c>
    </row>
    <row r="24" spans="1:25" ht="12.75">
      <c r="A24" s="157" t="s">
        <v>351</v>
      </c>
      <c r="B24" s="160">
        <v>1</v>
      </c>
      <c r="C24" s="160">
        <v>4</v>
      </c>
      <c r="D24" s="160">
        <v>1</v>
      </c>
      <c r="E24" s="160">
        <v>2</v>
      </c>
      <c r="F24" s="160">
        <v>2</v>
      </c>
      <c r="G24" s="160">
        <v>0</v>
      </c>
      <c r="H24" s="160">
        <v>0</v>
      </c>
      <c r="I24" s="160">
        <v>0</v>
      </c>
      <c r="J24" s="160">
        <v>0</v>
      </c>
      <c r="K24" s="160">
        <v>2</v>
      </c>
      <c r="L24" s="161">
        <v>0.5</v>
      </c>
      <c r="M24" s="161">
        <v>0.75</v>
      </c>
      <c r="N24" s="161">
        <v>0.5</v>
      </c>
      <c r="O24" s="161">
        <v>1.25</v>
      </c>
      <c r="P24" s="162">
        <f t="shared" si="0"/>
        <v>1</v>
      </c>
      <c r="Q24" s="160">
        <v>0</v>
      </c>
      <c r="R24" s="160">
        <v>1</v>
      </c>
      <c r="S24" s="160">
        <v>0</v>
      </c>
      <c r="T24" s="160">
        <v>0</v>
      </c>
      <c r="U24" s="160">
        <v>1</v>
      </c>
      <c r="V24" s="160">
        <v>1</v>
      </c>
      <c r="W24" s="161">
        <v>1</v>
      </c>
      <c r="X24" s="160">
        <v>0</v>
      </c>
      <c r="Y24" s="160">
        <v>0</v>
      </c>
    </row>
    <row r="25" spans="1:25" ht="12.75">
      <c r="A25" s="157" t="s">
        <v>40</v>
      </c>
      <c r="B25" s="160">
        <v>17</v>
      </c>
      <c r="C25" s="160">
        <v>48</v>
      </c>
      <c r="D25" s="160">
        <v>10</v>
      </c>
      <c r="E25" s="160">
        <v>19</v>
      </c>
      <c r="F25" s="160">
        <v>9</v>
      </c>
      <c r="G25" s="160">
        <v>1</v>
      </c>
      <c r="H25" s="160">
        <v>1</v>
      </c>
      <c r="I25" s="160">
        <v>0</v>
      </c>
      <c r="J25" s="160">
        <v>3</v>
      </c>
      <c r="K25" s="160">
        <v>25</v>
      </c>
      <c r="L25" s="161">
        <v>0.396</v>
      </c>
      <c r="M25" s="161">
        <v>0.471</v>
      </c>
      <c r="N25" s="161">
        <v>0.521</v>
      </c>
      <c r="O25" s="161">
        <v>0.991</v>
      </c>
      <c r="P25" s="162">
        <f t="shared" si="0"/>
        <v>9.490196078431373</v>
      </c>
      <c r="Q25" s="160">
        <v>0</v>
      </c>
      <c r="R25" s="160">
        <v>2</v>
      </c>
      <c r="S25" s="160">
        <v>0</v>
      </c>
      <c r="T25" s="160">
        <v>1</v>
      </c>
      <c r="U25" s="160">
        <v>13</v>
      </c>
      <c r="V25" s="160">
        <v>5</v>
      </c>
      <c r="W25" s="161">
        <v>0.385</v>
      </c>
      <c r="X25" s="160">
        <v>8</v>
      </c>
      <c r="Y25" s="160">
        <v>0</v>
      </c>
    </row>
    <row r="26" spans="1:25" ht="12.75">
      <c r="A26" s="157" t="s">
        <v>436</v>
      </c>
      <c r="B26" s="160">
        <v>2</v>
      </c>
      <c r="C26" s="160">
        <v>6</v>
      </c>
      <c r="D26" s="160">
        <v>1</v>
      </c>
      <c r="E26" s="160">
        <v>2</v>
      </c>
      <c r="F26" s="160">
        <v>3</v>
      </c>
      <c r="G26" s="160">
        <v>1</v>
      </c>
      <c r="H26" s="160">
        <v>0</v>
      </c>
      <c r="I26" s="160">
        <v>0</v>
      </c>
      <c r="J26" s="160">
        <v>0</v>
      </c>
      <c r="K26" s="160">
        <v>3</v>
      </c>
      <c r="L26" s="161">
        <v>0.333</v>
      </c>
      <c r="M26" s="161">
        <v>0.333</v>
      </c>
      <c r="N26" s="161">
        <v>0.5</v>
      </c>
      <c r="O26" s="161">
        <v>0.833</v>
      </c>
      <c r="P26" s="162">
        <f t="shared" si="0"/>
        <v>1</v>
      </c>
      <c r="Q26" s="160">
        <v>0</v>
      </c>
      <c r="R26" s="160">
        <v>0</v>
      </c>
      <c r="S26" s="160">
        <v>0</v>
      </c>
      <c r="T26" s="160">
        <v>0</v>
      </c>
      <c r="U26" s="160">
        <v>5</v>
      </c>
      <c r="V26" s="160">
        <v>2</v>
      </c>
      <c r="W26" s="161">
        <v>0.4</v>
      </c>
      <c r="X26" s="160">
        <v>2</v>
      </c>
      <c r="Y26" s="160">
        <v>0</v>
      </c>
    </row>
    <row r="27" spans="1:25" ht="12.75">
      <c r="A27" s="157" t="s">
        <v>42</v>
      </c>
      <c r="B27" s="160">
        <v>6</v>
      </c>
      <c r="C27" s="160">
        <v>15</v>
      </c>
      <c r="D27" s="160">
        <v>4</v>
      </c>
      <c r="E27" s="160">
        <v>4</v>
      </c>
      <c r="F27" s="160">
        <v>3</v>
      </c>
      <c r="G27" s="160">
        <v>0</v>
      </c>
      <c r="H27" s="160">
        <v>0</v>
      </c>
      <c r="I27" s="160">
        <v>0</v>
      </c>
      <c r="J27" s="160">
        <v>1</v>
      </c>
      <c r="K27" s="160">
        <v>5</v>
      </c>
      <c r="L27" s="161">
        <v>0.267</v>
      </c>
      <c r="M27" s="161">
        <v>0.294</v>
      </c>
      <c r="N27" s="161">
        <v>0.333</v>
      </c>
      <c r="O27" s="161">
        <v>0.627</v>
      </c>
      <c r="P27" s="162">
        <f t="shared" si="0"/>
        <v>1.25</v>
      </c>
      <c r="Q27" s="160">
        <v>1</v>
      </c>
      <c r="R27" s="160">
        <v>0</v>
      </c>
      <c r="S27" s="160">
        <v>1</v>
      </c>
      <c r="T27" s="160">
        <v>1</v>
      </c>
      <c r="U27" s="160">
        <v>12</v>
      </c>
      <c r="V27" s="160">
        <v>4</v>
      </c>
      <c r="W27" s="161">
        <v>0.333</v>
      </c>
      <c r="X27" s="160">
        <v>5</v>
      </c>
      <c r="Y27" s="160">
        <v>1</v>
      </c>
    </row>
    <row r="28" spans="1:25" ht="12.75">
      <c r="A28" s="157" t="s">
        <v>46</v>
      </c>
      <c r="B28" s="160">
        <v>5</v>
      </c>
      <c r="C28" s="160">
        <v>16</v>
      </c>
      <c r="D28" s="160">
        <v>2</v>
      </c>
      <c r="E28" s="160">
        <v>4</v>
      </c>
      <c r="F28" s="160">
        <v>5</v>
      </c>
      <c r="G28" s="160">
        <v>0</v>
      </c>
      <c r="H28" s="160">
        <v>0</v>
      </c>
      <c r="I28" s="160">
        <v>1</v>
      </c>
      <c r="J28" s="160">
        <v>0</v>
      </c>
      <c r="K28" s="160">
        <v>7</v>
      </c>
      <c r="L28" s="161">
        <v>0.25</v>
      </c>
      <c r="M28" s="161">
        <v>0.25</v>
      </c>
      <c r="N28" s="161">
        <v>0.438</v>
      </c>
      <c r="O28" s="161">
        <v>0.688</v>
      </c>
      <c r="P28" s="162">
        <f t="shared" si="0"/>
        <v>1.75</v>
      </c>
      <c r="Q28" s="160">
        <v>0</v>
      </c>
      <c r="R28" s="160">
        <v>0</v>
      </c>
      <c r="S28" s="160">
        <v>0</v>
      </c>
      <c r="T28" s="160">
        <v>0</v>
      </c>
      <c r="U28" s="160">
        <v>5</v>
      </c>
      <c r="V28" s="160">
        <v>3</v>
      </c>
      <c r="W28" s="161">
        <v>0.6</v>
      </c>
      <c r="X28" s="160">
        <v>6</v>
      </c>
      <c r="Y28" s="160">
        <v>0</v>
      </c>
    </row>
    <row r="29" spans="1:25" ht="12.75">
      <c r="A29" s="157" t="s">
        <v>47</v>
      </c>
      <c r="B29" s="160">
        <v>1</v>
      </c>
      <c r="C29" s="160">
        <v>4</v>
      </c>
      <c r="D29" s="160">
        <v>0</v>
      </c>
      <c r="E29" s="160">
        <v>0</v>
      </c>
      <c r="F29" s="160">
        <v>1</v>
      </c>
      <c r="G29" s="160">
        <v>0</v>
      </c>
      <c r="H29" s="160">
        <v>0</v>
      </c>
      <c r="I29" s="160">
        <v>0</v>
      </c>
      <c r="J29" s="160">
        <v>0</v>
      </c>
      <c r="K29" s="160">
        <v>0</v>
      </c>
      <c r="L29" s="161">
        <v>0</v>
      </c>
      <c r="M29" s="161">
        <v>0.5</v>
      </c>
      <c r="N29" s="161">
        <v>0</v>
      </c>
      <c r="O29" s="161">
        <v>0.5</v>
      </c>
      <c r="P29" s="162">
        <f t="shared" si="0"/>
        <v>0</v>
      </c>
      <c r="Q29" s="160">
        <v>0</v>
      </c>
      <c r="R29" s="160">
        <v>2</v>
      </c>
      <c r="S29" s="160">
        <v>0</v>
      </c>
      <c r="T29" s="160">
        <v>2</v>
      </c>
      <c r="U29" s="160">
        <v>2</v>
      </c>
      <c r="V29" s="160">
        <v>0</v>
      </c>
      <c r="W29" s="161">
        <v>0</v>
      </c>
      <c r="X29" s="160">
        <v>0</v>
      </c>
      <c r="Y29" s="160">
        <v>0</v>
      </c>
    </row>
    <row r="30" spans="1:25" ht="12.75">
      <c r="A30" s="157" t="s">
        <v>48</v>
      </c>
      <c r="B30" s="160">
        <v>1</v>
      </c>
      <c r="C30" s="160">
        <v>4</v>
      </c>
      <c r="D30" s="160">
        <v>0</v>
      </c>
      <c r="E30" s="160">
        <v>0</v>
      </c>
      <c r="F30" s="160">
        <v>1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1">
        <v>0</v>
      </c>
      <c r="M30" s="161">
        <v>0</v>
      </c>
      <c r="N30" s="161">
        <v>0</v>
      </c>
      <c r="O30" s="161">
        <v>0</v>
      </c>
      <c r="P30" s="162">
        <f t="shared" si="0"/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3</v>
      </c>
      <c r="V30" s="160">
        <v>0</v>
      </c>
      <c r="W30" s="161">
        <v>0</v>
      </c>
      <c r="X30" s="160">
        <v>0</v>
      </c>
      <c r="Y30" s="160">
        <v>0</v>
      </c>
    </row>
    <row r="31" spans="1:25" ht="12.75">
      <c r="A31" s="157" t="s">
        <v>49</v>
      </c>
      <c r="B31" s="160">
        <v>1</v>
      </c>
      <c r="C31" s="160">
        <v>3</v>
      </c>
      <c r="D31" s="160">
        <v>0</v>
      </c>
      <c r="E31" s="160">
        <v>0</v>
      </c>
      <c r="F31" s="160">
        <v>0</v>
      </c>
      <c r="G31" s="160">
        <v>0</v>
      </c>
      <c r="H31" s="160">
        <v>0</v>
      </c>
      <c r="I31" s="160">
        <v>0</v>
      </c>
      <c r="J31" s="160">
        <v>0</v>
      </c>
      <c r="K31" s="160">
        <v>0</v>
      </c>
      <c r="L31" s="161">
        <v>0</v>
      </c>
      <c r="M31" s="161">
        <v>0</v>
      </c>
      <c r="N31" s="161">
        <v>0</v>
      </c>
      <c r="O31" s="161">
        <v>0</v>
      </c>
      <c r="P31" s="162">
        <f t="shared" si="0"/>
        <v>0</v>
      </c>
      <c r="Q31" s="160">
        <v>0</v>
      </c>
      <c r="R31" s="160">
        <v>0</v>
      </c>
      <c r="S31" s="160">
        <v>0</v>
      </c>
      <c r="T31" s="160">
        <v>3</v>
      </c>
      <c r="U31" s="160">
        <v>1</v>
      </c>
      <c r="V31" s="160">
        <v>0</v>
      </c>
      <c r="W31" s="161">
        <v>0</v>
      </c>
      <c r="X31" s="160">
        <v>1</v>
      </c>
      <c r="Y31" s="160">
        <v>0</v>
      </c>
    </row>
    <row r="32" spans="1:25" ht="12.75">
      <c r="A32" s="157" t="s">
        <v>50</v>
      </c>
      <c r="B32" s="160">
        <v>1</v>
      </c>
      <c r="C32" s="160">
        <v>2</v>
      </c>
      <c r="D32" s="160">
        <v>0</v>
      </c>
      <c r="E32" s="160">
        <v>0</v>
      </c>
      <c r="F32" s="160">
        <v>1</v>
      </c>
      <c r="G32" s="160">
        <v>0</v>
      </c>
      <c r="H32" s="160">
        <v>0</v>
      </c>
      <c r="I32" s="160">
        <v>0</v>
      </c>
      <c r="J32" s="160">
        <v>0</v>
      </c>
      <c r="K32" s="160">
        <v>0</v>
      </c>
      <c r="L32" s="161">
        <v>0</v>
      </c>
      <c r="M32" s="161">
        <v>0.5</v>
      </c>
      <c r="N32" s="161">
        <v>0</v>
      </c>
      <c r="O32" s="161">
        <v>0.5</v>
      </c>
      <c r="P32" s="162">
        <f t="shared" si="0"/>
        <v>0</v>
      </c>
      <c r="Q32" s="160">
        <v>0</v>
      </c>
      <c r="R32" s="160">
        <v>1</v>
      </c>
      <c r="S32" s="160">
        <v>0</v>
      </c>
      <c r="T32" s="160">
        <v>0</v>
      </c>
      <c r="U32" s="160">
        <v>1</v>
      </c>
      <c r="V32" s="160">
        <v>0</v>
      </c>
      <c r="W32" s="161">
        <v>0</v>
      </c>
      <c r="X32" s="160">
        <v>0</v>
      </c>
      <c r="Y32" s="160">
        <v>0</v>
      </c>
    </row>
    <row r="33" spans="1:25" ht="12.75">
      <c r="A33" s="157" t="s">
        <v>437</v>
      </c>
      <c r="B33" s="160">
        <v>1</v>
      </c>
      <c r="C33" s="160">
        <v>2</v>
      </c>
      <c r="D33" s="160">
        <v>0</v>
      </c>
      <c r="E33" s="160">
        <v>0</v>
      </c>
      <c r="F33" s="160">
        <v>0</v>
      </c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61">
        <v>0</v>
      </c>
      <c r="M33" s="161">
        <v>0</v>
      </c>
      <c r="N33" s="161">
        <v>0</v>
      </c>
      <c r="O33" s="161">
        <v>0</v>
      </c>
      <c r="P33" s="162">
        <f t="shared" si="0"/>
        <v>0</v>
      </c>
      <c r="Q33" s="160">
        <v>0</v>
      </c>
      <c r="R33" s="160">
        <v>0</v>
      </c>
      <c r="S33" s="160">
        <v>0</v>
      </c>
      <c r="T33" s="160">
        <v>0</v>
      </c>
      <c r="U33" s="160">
        <v>2</v>
      </c>
      <c r="V33" s="160">
        <v>0</v>
      </c>
      <c r="W33" s="161">
        <v>0</v>
      </c>
      <c r="X33" s="160">
        <v>1</v>
      </c>
      <c r="Y33" s="160">
        <v>0</v>
      </c>
    </row>
    <row r="34" spans="1:25" ht="12.75">
      <c r="A34" s="157" t="s">
        <v>438</v>
      </c>
      <c r="B34" s="160">
        <v>1</v>
      </c>
      <c r="C34" s="160">
        <v>2</v>
      </c>
      <c r="D34" s="160">
        <v>0</v>
      </c>
      <c r="E34" s="160">
        <v>0</v>
      </c>
      <c r="F34" s="160">
        <v>1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1">
        <v>0</v>
      </c>
      <c r="M34" s="161">
        <v>0.5</v>
      </c>
      <c r="N34" s="161">
        <v>0</v>
      </c>
      <c r="O34" s="161">
        <v>0.5</v>
      </c>
      <c r="P34" s="162">
        <f t="shared" si="0"/>
        <v>0</v>
      </c>
      <c r="Q34" s="160">
        <v>0</v>
      </c>
      <c r="R34" s="160">
        <v>1</v>
      </c>
      <c r="S34" s="160">
        <v>0</v>
      </c>
      <c r="T34" s="160">
        <v>0</v>
      </c>
      <c r="U34" s="160">
        <v>1</v>
      </c>
      <c r="V34" s="160">
        <v>0</v>
      </c>
      <c r="W34" s="161">
        <v>0</v>
      </c>
      <c r="X34" s="160">
        <v>0</v>
      </c>
      <c r="Y34" s="160">
        <v>0</v>
      </c>
    </row>
    <row r="35" spans="1:25" ht="12.75">
      <c r="A35" s="157" t="s">
        <v>51</v>
      </c>
      <c r="B35" s="160">
        <v>1</v>
      </c>
      <c r="C35" s="160">
        <v>2</v>
      </c>
      <c r="D35" s="160">
        <v>0</v>
      </c>
      <c r="E35" s="160">
        <v>0</v>
      </c>
      <c r="F35" s="160">
        <v>0</v>
      </c>
      <c r="G35" s="160">
        <v>0</v>
      </c>
      <c r="H35" s="160">
        <v>0</v>
      </c>
      <c r="I35" s="160">
        <v>0</v>
      </c>
      <c r="J35" s="160">
        <v>0</v>
      </c>
      <c r="K35" s="160">
        <v>0</v>
      </c>
      <c r="L35" s="161">
        <v>0</v>
      </c>
      <c r="M35" s="161">
        <v>0</v>
      </c>
      <c r="N35" s="161">
        <v>0</v>
      </c>
      <c r="O35" s="161">
        <v>0</v>
      </c>
      <c r="P35" s="162">
        <f t="shared" si="0"/>
        <v>0</v>
      </c>
      <c r="Q35" s="160">
        <v>0</v>
      </c>
      <c r="R35" s="160">
        <v>0</v>
      </c>
      <c r="S35" s="160">
        <v>0</v>
      </c>
      <c r="T35" s="160">
        <v>0</v>
      </c>
      <c r="U35" s="160">
        <v>2</v>
      </c>
      <c r="V35" s="160">
        <v>0</v>
      </c>
      <c r="W35" s="161">
        <v>0</v>
      </c>
      <c r="X35" s="160">
        <v>2</v>
      </c>
      <c r="Y35" s="160">
        <v>0</v>
      </c>
    </row>
    <row r="36" spans="1:25" ht="12.75">
      <c r="A36" s="157" t="s">
        <v>52</v>
      </c>
      <c r="B36" s="160">
        <v>1</v>
      </c>
      <c r="C36" s="160">
        <v>1</v>
      </c>
      <c r="D36" s="160">
        <v>0</v>
      </c>
      <c r="E36" s="160">
        <v>0</v>
      </c>
      <c r="F36" s="160">
        <v>0</v>
      </c>
      <c r="G36" s="160">
        <v>0</v>
      </c>
      <c r="H36" s="160">
        <v>0</v>
      </c>
      <c r="I36" s="160">
        <v>0</v>
      </c>
      <c r="J36" s="160">
        <v>0</v>
      </c>
      <c r="K36" s="160">
        <v>0</v>
      </c>
      <c r="L36" s="161">
        <v>0</v>
      </c>
      <c r="M36" s="161">
        <v>0</v>
      </c>
      <c r="N36" s="161">
        <v>0</v>
      </c>
      <c r="O36" s="161">
        <v>0</v>
      </c>
      <c r="P36" s="162">
        <f t="shared" si="0"/>
        <v>0</v>
      </c>
      <c r="Q36" s="160">
        <v>0</v>
      </c>
      <c r="R36" s="160">
        <v>0</v>
      </c>
      <c r="S36" s="160">
        <v>0</v>
      </c>
      <c r="T36" s="160">
        <v>0</v>
      </c>
      <c r="U36" s="160">
        <v>0</v>
      </c>
      <c r="V36" s="160">
        <v>0</v>
      </c>
      <c r="W36" s="161">
        <v>0</v>
      </c>
      <c r="X36" s="160">
        <v>0</v>
      </c>
      <c r="Y36" s="160">
        <v>0</v>
      </c>
    </row>
    <row r="37" spans="16:24" ht="12.75">
      <c r="P37" s="162"/>
      <c r="Q37"/>
      <c r="R37"/>
      <c r="X37"/>
    </row>
    <row r="38" spans="1:25" ht="12.75">
      <c r="A38" s="157" t="s">
        <v>53</v>
      </c>
      <c r="B38" s="160">
        <v>64</v>
      </c>
      <c r="C38" s="165">
        <v>2257</v>
      </c>
      <c r="D38" s="160">
        <v>869</v>
      </c>
      <c r="E38" s="165">
        <v>1256</v>
      </c>
      <c r="F38" s="160">
        <v>870</v>
      </c>
      <c r="G38" s="160">
        <v>146</v>
      </c>
      <c r="H38" s="160">
        <v>58</v>
      </c>
      <c r="I38" s="160">
        <v>103</v>
      </c>
      <c r="J38" s="160">
        <v>175</v>
      </c>
      <c r="K38" s="165">
        <v>2002</v>
      </c>
      <c r="L38" s="161">
        <v>0.556</v>
      </c>
      <c r="M38" s="161">
        <v>0.617</v>
      </c>
      <c r="N38" s="161">
        <v>0.887</v>
      </c>
      <c r="O38" s="161">
        <v>1.504</v>
      </c>
      <c r="P38" s="162">
        <f t="shared" si="0"/>
        <v>1075.0152138157894</v>
      </c>
      <c r="Q38" s="160">
        <v>65</v>
      </c>
      <c r="R38" s="160">
        <v>110</v>
      </c>
      <c r="S38" s="160">
        <v>34</v>
      </c>
      <c r="T38" s="160">
        <v>33</v>
      </c>
      <c r="U38" s="165">
        <v>1061</v>
      </c>
      <c r="V38" s="160">
        <v>653</v>
      </c>
      <c r="W38" s="161">
        <v>0.615</v>
      </c>
      <c r="X38" s="160">
        <v>356</v>
      </c>
      <c r="Y38" s="160">
        <v>37</v>
      </c>
    </row>
    <row r="40" ht="12.75">
      <c r="A40" s="170" t="s">
        <v>440</v>
      </c>
    </row>
  </sheetData>
  <printOptions/>
  <pageMargins left="0.25" right="0.25" top="0.07013888888888889" bottom="0.4597222222222222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25"/>
  <sheetViews>
    <sheetView workbookViewId="0" topLeftCell="A1">
      <selection activeCell="A1" sqref="A1"/>
    </sheetView>
  </sheetViews>
  <sheetFormatPr defaultColWidth="9.140625" defaultRowHeight="12.75"/>
  <cols>
    <col min="1" max="1" width="12.28125" style="2" bestFit="1" customWidth="1"/>
    <col min="2" max="2" width="3.7109375" style="2" customWidth="1"/>
    <col min="3" max="12" width="4.57421875" style="2" customWidth="1"/>
    <col min="13" max="16" width="6.140625" style="8" customWidth="1"/>
    <col min="17" max="17" width="5.7109375" style="135" customWidth="1"/>
    <col min="18" max="23" width="4.28125" style="2" customWidth="1"/>
    <col min="24" max="24" width="5.7109375" style="8" customWidth="1"/>
    <col min="25" max="25" width="4.140625" style="2" customWidth="1"/>
    <col min="26" max="26" width="6.7109375" style="2" customWidth="1"/>
    <col min="27" max="16384" width="11.421875" style="2" customWidth="1"/>
  </cols>
  <sheetData>
    <row r="2" ht="15.75">
      <c r="A2" s="1" t="s">
        <v>425</v>
      </c>
    </row>
    <row r="4" spans="1:26" ht="12.75">
      <c r="A4" s="3" t="s">
        <v>0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9" t="s">
        <v>12</v>
      </c>
      <c r="N4" s="9" t="s">
        <v>14</v>
      </c>
      <c r="O4" s="9" t="s">
        <v>282</v>
      </c>
      <c r="P4" s="9" t="s">
        <v>15</v>
      </c>
      <c r="Q4" s="134" t="s">
        <v>18</v>
      </c>
      <c r="R4" s="4" t="s">
        <v>19</v>
      </c>
      <c r="S4" s="4" t="s">
        <v>20</v>
      </c>
      <c r="T4" s="4" t="s">
        <v>21</v>
      </c>
      <c r="U4" s="4" t="s">
        <v>118</v>
      </c>
      <c r="V4" s="4" t="s">
        <v>22</v>
      </c>
      <c r="W4" s="4" t="s">
        <v>23</v>
      </c>
      <c r="X4" s="9" t="s">
        <v>24</v>
      </c>
      <c r="Y4" s="4" t="s">
        <v>25</v>
      </c>
      <c r="Z4" s="4" t="s">
        <v>361</v>
      </c>
    </row>
    <row r="5" spans="1:26" ht="12.75">
      <c r="A5" s="157" t="s">
        <v>60</v>
      </c>
      <c r="C5" s="160">
        <v>8</v>
      </c>
      <c r="D5" s="160">
        <v>26</v>
      </c>
      <c r="E5" s="160">
        <v>14</v>
      </c>
      <c r="F5" s="160">
        <v>20</v>
      </c>
      <c r="G5" s="160">
        <v>20</v>
      </c>
      <c r="H5" s="160">
        <v>3</v>
      </c>
      <c r="I5" s="160">
        <v>1</v>
      </c>
      <c r="J5" s="160">
        <v>1</v>
      </c>
      <c r="K5" s="160">
        <v>2</v>
      </c>
      <c r="L5" s="160">
        <v>30</v>
      </c>
      <c r="M5" s="161">
        <v>0.769</v>
      </c>
      <c r="N5" s="161">
        <v>0.793</v>
      </c>
      <c r="O5" s="161">
        <v>1.154</v>
      </c>
      <c r="P5" s="161">
        <v>1.947</v>
      </c>
      <c r="Q5" s="162">
        <v>22</v>
      </c>
      <c r="R5" s="160">
        <v>1</v>
      </c>
      <c r="S5" s="160">
        <v>1</v>
      </c>
      <c r="T5" s="160">
        <v>2</v>
      </c>
      <c r="U5" s="160">
        <v>0</v>
      </c>
      <c r="V5" s="160">
        <v>15</v>
      </c>
      <c r="W5" s="160">
        <v>12</v>
      </c>
      <c r="X5" s="161">
        <v>0.8</v>
      </c>
      <c r="Y5" s="160">
        <v>4</v>
      </c>
      <c r="Z5" s="160">
        <v>0</v>
      </c>
    </row>
    <row r="6" spans="1:26" ht="12.75">
      <c r="A6" s="157" t="s">
        <v>63</v>
      </c>
      <c r="C6" s="160">
        <v>11</v>
      </c>
      <c r="D6" s="160">
        <v>39</v>
      </c>
      <c r="E6" s="160">
        <v>20</v>
      </c>
      <c r="F6" s="160">
        <v>29</v>
      </c>
      <c r="G6" s="160">
        <v>21</v>
      </c>
      <c r="H6" s="160">
        <v>10</v>
      </c>
      <c r="I6" s="160">
        <v>1</v>
      </c>
      <c r="J6" s="160">
        <v>5</v>
      </c>
      <c r="K6" s="160">
        <v>0</v>
      </c>
      <c r="L6" s="160">
        <v>56</v>
      </c>
      <c r="M6" s="161">
        <v>0.744</v>
      </c>
      <c r="N6" s="161">
        <v>0.75</v>
      </c>
      <c r="O6" s="161">
        <v>1.436</v>
      </c>
      <c r="P6" s="161">
        <v>2.186</v>
      </c>
      <c r="Q6" s="162">
        <v>41.6</v>
      </c>
      <c r="R6" s="160">
        <v>1</v>
      </c>
      <c r="S6" s="160">
        <v>1</v>
      </c>
      <c r="T6" s="160">
        <v>0</v>
      </c>
      <c r="U6" s="160">
        <v>1</v>
      </c>
      <c r="V6" s="160">
        <v>25</v>
      </c>
      <c r="W6" s="160">
        <v>20</v>
      </c>
      <c r="X6" s="161">
        <v>0.8</v>
      </c>
      <c r="Y6" s="160">
        <v>3</v>
      </c>
      <c r="Z6" s="160">
        <v>0</v>
      </c>
    </row>
    <row r="7" spans="1:26" ht="12.75">
      <c r="A7" s="157" t="s">
        <v>57</v>
      </c>
      <c r="C7" s="160">
        <v>9</v>
      </c>
      <c r="D7" s="160">
        <v>31</v>
      </c>
      <c r="E7" s="160">
        <v>19</v>
      </c>
      <c r="F7" s="160">
        <v>22</v>
      </c>
      <c r="G7" s="160">
        <v>12</v>
      </c>
      <c r="H7" s="160">
        <v>0</v>
      </c>
      <c r="I7" s="160">
        <v>0</v>
      </c>
      <c r="J7" s="160">
        <v>0</v>
      </c>
      <c r="K7" s="160">
        <v>6</v>
      </c>
      <c r="L7" s="160">
        <v>28</v>
      </c>
      <c r="M7" s="161">
        <v>0.71</v>
      </c>
      <c r="N7" s="161">
        <v>0.811</v>
      </c>
      <c r="O7" s="161">
        <v>0.903</v>
      </c>
      <c r="P7" s="161">
        <v>1.714</v>
      </c>
      <c r="Q7" s="162">
        <v>16.6</v>
      </c>
      <c r="R7" s="160">
        <v>0</v>
      </c>
      <c r="S7" s="160">
        <v>2</v>
      </c>
      <c r="T7" s="160">
        <v>0</v>
      </c>
      <c r="U7" s="160">
        <v>0</v>
      </c>
      <c r="V7" s="160">
        <v>19</v>
      </c>
      <c r="W7" s="160">
        <v>14</v>
      </c>
      <c r="X7" s="161">
        <v>0.737</v>
      </c>
      <c r="Y7" s="160">
        <v>3</v>
      </c>
      <c r="Z7" s="160">
        <v>0</v>
      </c>
    </row>
    <row r="8" spans="1:26" ht="12.75">
      <c r="A8" s="157" t="s">
        <v>58</v>
      </c>
      <c r="C8" s="160">
        <v>9</v>
      </c>
      <c r="D8" s="160">
        <v>31</v>
      </c>
      <c r="E8" s="160">
        <v>20</v>
      </c>
      <c r="F8" s="160">
        <v>22</v>
      </c>
      <c r="G8" s="160">
        <v>17</v>
      </c>
      <c r="H8" s="160">
        <v>8</v>
      </c>
      <c r="I8" s="160">
        <v>0</v>
      </c>
      <c r="J8" s="160">
        <v>3</v>
      </c>
      <c r="K8" s="160">
        <v>3</v>
      </c>
      <c r="L8" s="160">
        <v>42</v>
      </c>
      <c r="M8" s="161">
        <v>0.71</v>
      </c>
      <c r="N8" s="161">
        <v>0.8</v>
      </c>
      <c r="O8" s="161">
        <v>1.355</v>
      </c>
      <c r="P8" s="161">
        <v>2.155</v>
      </c>
      <c r="Q8" s="162">
        <v>28.7</v>
      </c>
      <c r="R8" s="160">
        <v>1</v>
      </c>
      <c r="S8" s="160">
        <v>3</v>
      </c>
      <c r="T8" s="160">
        <v>0</v>
      </c>
      <c r="U8" s="160">
        <v>0</v>
      </c>
      <c r="V8" s="160">
        <v>19</v>
      </c>
      <c r="W8" s="160">
        <v>14</v>
      </c>
      <c r="X8" s="161">
        <v>0.737</v>
      </c>
      <c r="Y8" s="160">
        <v>4</v>
      </c>
      <c r="Z8" s="160">
        <v>2</v>
      </c>
    </row>
    <row r="9" spans="1:26" ht="12.75">
      <c r="A9" s="157" t="s">
        <v>126</v>
      </c>
      <c r="C9" s="160">
        <v>10</v>
      </c>
      <c r="D9" s="160">
        <v>29</v>
      </c>
      <c r="E9" s="160">
        <v>17</v>
      </c>
      <c r="F9" s="160">
        <v>20</v>
      </c>
      <c r="G9" s="160">
        <v>9</v>
      </c>
      <c r="H9" s="160">
        <v>2</v>
      </c>
      <c r="I9" s="160">
        <v>2</v>
      </c>
      <c r="J9" s="160">
        <v>0</v>
      </c>
      <c r="K9" s="160">
        <v>3</v>
      </c>
      <c r="L9" s="160">
        <v>29</v>
      </c>
      <c r="M9" s="161">
        <v>0.69</v>
      </c>
      <c r="N9" s="161">
        <v>0.676</v>
      </c>
      <c r="O9" s="161">
        <v>1</v>
      </c>
      <c r="P9" s="161">
        <v>1.676</v>
      </c>
      <c r="Q9" s="162">
        <v>18.7</v>
      </c>
      <c r="R9" s="160">
        <v>2</v>
      </c>
      <c r="S9" s="160">
        <v>0</v>
      </c>
      <c r="T9" s="160">
        <v>0</v>
      </c>
      <c r="U9" s="160">
        <v>0</v>
      </c>
      <c r="V9" s="160">
        <v>15</v>
      </c>
      <c r="W9" s="160">
        <v>11</v>
      </c>
      <c r="X9" s="161">
        <v>0.733</v>
      </c>
      <c r="Y9" s="160">
        <v>3</v>
      </c>
      <c r="Z9" s="160">
        <v>1</v>
      </c>
    </row>
    <row r="10" spans="1:26" ht="12.75">
      <c r="A10" s="157" t="s">
        <v>174</v>
      </c>
      <c r="C10" s="160">
        <v>10</v>
      </c>
      <c r="D10" s="160">
        <v>33</v>
      </c>
      <c r="E10" s="160">
        <v>20</v>
      </c>
      <c r="F10" s="160">
        <v>22</v>
      </c>
      <c r="G10" s="160">
        <v>27</v>
      </c>
      <c r="H10" s="160">
        <v>2</v>
      </c>
      <c r="I10" s="160">
        <v>2</v>
      </c>
      <c r="J10" s="160">
        <v>7</v>
      </c>
      <c r="K10" s="160">
        <v>2</v>
      </c>
      <c r="L10" s="160">
        <v>51</v>
      </c>
      <c r="M10" s="161">
        <v>0.667</v>
      </c>
      <c r="N10" s="161">
        <v>0.714</v>
      </c>
      <c r="O10" s="161">
        <v>1.545</v>
      </c>
      <c r="P10" s="161">
        <v>2.26</v>
      </c>
      <c r="Q10" s="162">
        <v>33.6</v>
      </c>
      <c r="R10" s="160">
        <v>0</v>
      </c>
      <c r="S10" s="160">
        <v>1</v>
      </c>
      <c r="T10" s="160">
        <v>0</v>
      </c>
      <c r="U10" s="160">
        <v>0</v>
      </c>
      <c r="V10" s="160">
        <v>22</v>
      </c>
      <c r="W10" s="160">
        <v>16</v>
      </c>
      <c r="X10" s="161">
        <v>0.727</v>
      </c>
      <c r="Y10" s="160">
        <v>2</v>
      </c>
      <c r="Z10" s="160">
        <v>0</v>
      </c>
    </row>
    <row r="11" spans="1:26" ht="12.75">
      <c r="A11" s="157" t="s">
        <v>59</v>
      </c>
      <c r="C11" s="160">
        <v>11</v>
      </c>
      <c r="D11" s="160">
        <v>38</v>
      </c>
      <c r="E11" s="160">
        <v>20</v>
      </c>
      <c r="F11" s="160">
        <v>24</v>
      </c>
      <c r="G11" s="160">
        <v>21</v>
      </c>
      <c r="H11" s="160">
        <v>6</v>
      </c>
      <c r="I11" s="160">
        <v>2</v>
      </c>
      <c r="J11" s="160">
        <v>1</v>
      </c>
      <c r="K11" s="160">
        <v>0</v>
      </c>
      <c r="L11" s="160">
        <v>37</v>
      </c>
      <c r="M11" s="161">
        <v>0.632</v>
      </c>
      <c r="N11" s="161">
        <v>0.632</v>
      </c>
      <c r="O11" s="161">
        <v>0.974</v>
      </c>
      <c r="P11" s="161">
        <v>1.605</v>
      </c>
      <c r="Q11" s="162">
        <v>23.4</v>
      </c>
      <c r="R11" s="160">
        <v>0</v>
      </c>
      <c r="S11" s="160">
        <v>0</v>
      </c>
      <c r="T11" s="160">
        <v>0</v>
      </c>
      <c r="U11" s="160">
        <v>0</v>
      </c>
      <c r="V11" s="160">
        <v>26</v>
      </c>
      <c r="W11" s="160">
        <v>18</v>
      </c>
      <c r="X11" s="161">
        <v>0.692</v>
      </c>
      <c r="Y11" s="160">
        <v>6</v>
      </c>
      <c r="Z11" s="160">
        <v>2</v>
      </c>
    </row>
    <row r="12" spans="1:26" ht="12.75">
      <c r="A12" s="157" t="s">
        <v>353</v>
      </c>
      <c r="C12" s="160">
        <v>6</v>
      </c>
      <c r="D12" s="160">
        <v>16</v>
      </c>
      <c r="E12" s="160">
        <v>3</v>
      </c>
      <c r="F12" s="160">
        <v>9</v>
      </c>
      <c r="G12" s="160">
        <v>9</v>
      </c>
      <c r="H12" s="160">
        <v>0</v>
      </c>
      <c r="I12" s="160">
        <v>0</v>
      </c>
      <c r="J12" s="160">
        <v>0</v>
      </c>
      <c r="K12" s="160">
        <v>0</v>
      </c>
      <c r="L12" s="160">
        <v>9</v>
      </c>
      <c r="M12" s="161">
        <v>0.563</v>
      </c>
      <c r="N12" s="161">
        <v>0.688</v>
      </c>
      <c r="O12" s="161">
        <v>0.563</v>
      </c>
      <c r="P12" s="161">
        <v>1.25</v>
      </c>
      <c r="Q12" s="162">
        <v>5.1</v>
      </c>
      <c r="R12" s="160">
        <v>0</v>
      </c>
      <c r="S12" s="160">
        <v>2</v>
      </c>
      <c r="T12" s="160">
        <v>0</v>
      </c>
      <c r="U12" s="160">
        <v>0</v>
      </c>
      <c r="V12" s="160">
        <v>9</v>
      </c>
      <c r="W12" s="160">
        <v>6</v>
      </c>
      <c r="X12" s="161">
        <v>0.667</v>
      </c>
      <c r="Y12" s="160">
        <v>3</v>
      </c>
      <c r="Z12" s="160">
        <v>0</v>
      </c>
    </row>
    <row r="13" spans="1:26" ht="12.75">
      <c r="A13" s="157" t="s">
        <v>65</v>
      </c>
      <c r="C13" s="160">
        <v>11</v>
      </c>
      <c r="D13" s="160">
        <v>41</v>
      </c>
      <c r="E13" s="160">
        <v>20</v>
      </c>
      <c r="F13" s="160">
        <v>23</v>
      </c>
      <c r="G13" s="160">
        <v>10</v>
      </c>
      <c r="H13" s="160">
        <v>6</v>
      </c>
      <c r="I13" s="160">
        <v>2</v>
      </c>
      <c r="J13" s="160">
        <v>2</v>
      </c>
      <c r="K13" s="160">
        <v>5</v>
      </c>
      <c r="L13" s="160">
        <v>44</v>
      </c>
      <c r="M13" s="161">
        <v>0.561</v>
      </c>
      <c r="N13" s="161">
        <v>0.63</v>
      </c>
      <c r="O13" s="161">
        <v>1.073</v>
      </c>
      <c r="P13" s="161">
        <v>1.704</v>
      </c>
      <c r="Q13" s="162">
        <v>23.7</v>
      </c>
      <c r="R13" s="160">
        <v>0</v>
      </c>
      <c r="S13" s="160">
        <v>1</v>
      </c>
      <c r="T13" s="160">
        <v>1</v>
      </c>
      <c r="U13" s="160">
        <v>1</v>
      </c>
      <c r="V13" s="160">
        <v>19</v>
      </c>
      <c r="W13" s="160">
        <v>10</v>
      </c>
      <c r="X13" s="161">
        <v>0.526</v>
      </c>
      <c r="Y13" s="160">
        <v>8</v>
      </c>
      <c r="Z13" s="160">
        <v>0</v>
      </c>
    </row>
    <row r="14" spans="1:26" ht="12.75">
      <c r="A14" s="157" t="s">
        <v>64</v>
      </c>
      <c r="C14" s="160">
        <v>10</v>
      </c>
      <c r="D14" s="160">
        <v>27</v>
      </c>
      <c r="E14" s="160">
        <v>10</v>
      </c>
      <c r="F14" s="160">
        <v>14</v>
      </c>
      <c r="G14" s="160">
        <v>10</v>
      </c>
      <c r="H14" s="160">
        <v>2</v>
      </c>
      <c r="I14" s="160">
        <v>0</v>
      </c>
      <c r="J14" s="160">
        <v>0</v>
      </c>
      <c r="K14" s="160">
        <v>6</v>
      </c>
      <c r="L14" s="160">
        <v>22</v>
      </c>
      <c r="M14" s="161">
        <v>0.519</v>
      </c>
      <c r="N14" s="161">
        <v>0.541</v>
      </c>
      <c r="O14" s="161">
        <v>0.815</v>
      </c>
      <c r="P14" s="161">
        <v>1.355</v>
      </c>
      <c r="Q14" s="162">
        <v>9.7</v>
      </c>
      <c r="R14" s="160">
        <v>4</v>
      </c>
      <c r="S14" s="160">
        <v>0</v>
      </c>
      <c r="T14" s="160">
        <v>0</v>
      </c>
      <c r="U14" s="160">
        <v>0</v>
      </c>
      <c r="V14" s="160">
        <v>22</v>
      </c>
      <c r="W14" s="160">
        <v>15</v>
      </c>
      <c r="X14" s="161">
        <v>0.682</v>
      </c>
      <c r="Y14" s="160">
        <v>5</v>
      </c>
      <c r="Z14" s="160">
        <v>1</v>
      </c>
    </row>
    <row r="15" spans="1:26" ht="12.75">
      <c r="A15" s="157" t="s">
        <v>56</v>
      </c>
      <c r="C15" s="160">
        <v>9</v>
      </c>
      <c r="D15" s="160">
        <v>29</v>
      </c>
      <c r="E15" s="160">
        <v>6</v>
      </c>
      <c r="F15" s="160">
        <v>15</v>
      </c>
      <c r="G15" s="160">
        <v>8</v>
      </c>
      <c r="H15" s="160">
        <v>2</v>
      </c>
      <c r="I15" s="160">
        <v>1</v>
      </c>
      <c r="J15" s="160">
        <v>1</v>
      </c>
      <c r="K15" s="160">
        <v>3</v>
      </c>
      <c r="L15" s="160">
        <v>25</v>
      </c>
      <c r="M15" s="161">
        <v>0.517</v>
      </c>
      <c r="N15" s="161">
        <v>0.594</v>
      </c>
      <c r="O15" s="161">
        <v>0.862</v>
      </c>
      <c r="P15" s="161">
        <v>1.456</v>
      </c>
      <c r="Q15" s="162">
        <v>12.4</v>
      </c>
      <c r="R15" s="160">
        <v>0</v>
      </c>
      <c r="S15" s="160">
        <v>1</v>
      </c>
      <c r="T15" s="160">
        <v>0</v>
      </c>
      <c r="U15" s="160">
        <v>1</v>
      </c>
      <c r="V15" s="160">
        <v>11</v>
      </c>
      <c r="W15" s="160">
        <v>4</v>
      </c>
      <c r="X15" s="161">
        <v>0.364</v>
      </c>
      <c r="Y15" s="160">
        <v>6</v>
      </c>
      <c r="Z15" s="160">
        <v>0</v>
      </c>
    </row>
    <row r="16" spans="1:26" ht="12.75">
      <c r="A16" s="157" t="s">
        <v>62</v>
      </c>
      <c r="C16" s="160">
        <v>10</v>
      </c>
      <c r="D16" s="160">
        <v>31</v>
      </c>
      <c r="E16" s="160">
        <v>18</v>
      </c>
      <c r="F16" s="160">
        <v>16</v>
      </c>
      <c r="G16" s="160">
        <v>17</v>
      </c>
      <c r="H16" s="160">
        <v>4</v>
      </c>
      <c r="I16" s="160">
        <v>1</v>
      </c>
      <c r="J16" s="160">
        <v>0</v>
      </c>
      <c r="K16" s="160">
        <v>5</v>
      </c>
      <c r="L16" s="160">
        <v>27</v>
      </c>
      <c r="M16" s="161">
        <v>0.516</v>
      </c>
      <c r="N16" s="161">
        <v>0.6</v>
      </c>
      <c r="O16" s="161">
        <v>0.871</v>
      </c>
      <c r="P16" s="161">
        <v>1.471</v>
      </c>
      <c r="Q16" s="162">
        <v>12.8</v>
      </c>
      <c r="R16" s="160">
        <v>4</v>
      </c>
      <c r="S16" s="160">
        <v>3</v>
      </c>
      <c r="T16" s="160">
        <v>0</v>
      </c>
      <c r="U16" s="160">
        <v>1</v>
      </c>
      <c r="V16" s="160">
        <v>24</v>
      </c>
      <c r="W16" s="160">
        <v>15</v>
      </c>
      <c r="X16" s="161">
        <v>0.625</v>
      </c>
      <c r="Y16" s="160">
        <v>4</v>
      </c>
      <c r="Z16" s="160">
        <v>3</v>
      </c>
    </row>
    <row r="17" spans="1:26" ht="12.75">
      <c r="A17" s="157" t="s">
        <v>426</v>
      </c>
      <c r="C17" s="158" t="s">
        <v>43</v>
      </c>
      <c r="D17" s="158" t="s">
        <v>43</v>
      </c>
      <c r="E17" s="158" t="s">
        <v>43</v>
      </c>
      <c r="F17" s="158" t="s">
        <v>43</v>
      </c>
      <c r="G17" s="158" t="s">
        <v>43</v>
      </c>
      <c r="H17" s="158" t="s">
        <v>43</v>
      </c>
      <c r="I17" s="158" t="s">
        <v>43</v>
      </c>
      <c r="J17" s="158" t="s">
        <v>43</v>
      </c>
      <c r="K17" s="158" t="s">
        <v>43</v>
      </c>
      <c r="L17" s="158" t="s">
        <v>43</v>
      </c>
      <c r="M17" s="161" t="s">
        <v>43</v>
      </c>
      <c r="N17" s="161" t="s">
        <v>43</v>
      </c>
      <c r="O17" s="161" t="s">
        <v>43</v>
      </c>
      <c r="P17" s="161" t="s">
        <v>43</v>
      </c>
      <c r="Q17" s="162" t="s">
        <v>43</v>
      </c>
      <c r="R17" s="158" t="s">
        <v>43</v>
      </c>
      <c r="S17" s="158" t="s">
        <v>43</v>
      </c>
      <c r="T17" s="158" t="s">
        <v>43</v>
      </c>
      <c r="U17" s="158" t="s">
        <v>43</v>
      </c>
      <c r="V17" s="158" t="s">
        <v>43</v>
      </c>
      <c r="W17" s="158" t="s">
        <v>43</v>
      </c>
      <c r="X17" s="161" t="s">
        <v>43</v>
      </c>
      <c r="Y17" s="158" t="s">
        <v>43</v>
      </c>
      <c r="Z17" s="158" t="s">
        <v>43</v>
      </c>
    </row>
    <row r="18" spans="1:26" ht="12.75">
      <c r="A18" s="157" t="s">
        <v>427</v>
      </c>
      <c r="C18" s="160">
        <v>1</v>
      </c>
      <c r="D18" s="160">
        <v>2</v>
      </c>
      <c r="E18" s="160">
        <v>2</v>
      </c>
      <c r="F18" s="160">
        <v>2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160">
        <v>2</v>
      </c>
      <c r="M18" s="161">
        <v>1</v>
      </c>
      <c r="N18" s="161">
        <v>1</v>
      </c>
      <c r="O18" s="161">
        <v>1</v>
      </c>
      <c r="P18" s="161">
        <v>2</v>
      </c>
      <c r="Q18" s="162">
        <v>2</v>
      </c>
      <c r="R18" s="160">
        <v>0</v>
      </c>
      <c r="S18" s="160">
        <v>0</v>
      </c>
      <c r="T18" s="160">
        <v>0</v>
      </c>
      <c r="U18" s="160">
        <v>0</v>
      </c>
      <c r="V18" s="160">
        <v>1</v>
      </c>
      <c r="W18" s="160">
        <v>1</v>
      </c>
      <c r="X18" s="161">
        <v>1</v>
      </c>
      <c r="Y18" s="160">
        <v>0</v>
      </c>
      <c r="Z18" s="160">
        <v>0</v>
      </c>
    </row>
    <row r="19" spans="1:26" ht="12.75">
      <c r="A19" s="157" t="s">
        <v>173</v>
      </c>
      <c r="C19" s="160">
        <v>2</v>
      </c>
      <c r="D19" s="160">
        <v>8</v>
      </c>
      <c r="E19" s="160">
        <v>2</v>
      </c>
      <c r="F19" s="160">
        <v>6</v>
      </c>
      <c r="G19" s="160">
        <v>3</v>
      </c>
      <c r="H19" s="160">
        <v>1</v>
      </c>
      <c r="I19" s="160">
        <v>0</v>
      </c>
      <c r="J19" s="160">
        <v>0</v>
      </c>
      <c r="K19" s="160">
        <v>0</v>
      </c>
      <c r="L19" s="160">
        <v>7</v>
      </c>
      <c r="M19" s="161">
        <v>0.75</v>
      </c>
      <c r="N19" s="161">
        <v>0.75</v>
      </c>
      <c r="O19" s="161">
        <v>0.875</v>
      </c>
      <c r="P19" s="161">
        <v>1.625</v>
      </c>
      <c r="Q19" s="162">
        <v>5.3</v>
      </c>
      <c r="R19" s="160">
        <v>0</v>
      </c>
      <c r="S19" s="160">
        <v>0</v>
      </c>
      <c r="T19" s="160">
        <v>0</v>
      </c>
      <c r="U19" s="160">
        <v>0</v>
      </c>
      <c r="V19" s="160">
        <v>5</v>
      </c>
      <c r="W19" s="160">
        <v>5</v>
      </c>
      <c r="X19" s="161">
        <v>1</v>
      </c>
      <c r="Y19" s="160">
        <v>1</v>
      </c>
      <c r="Z19" s="160">
        <v>0</v>
      </c>
    </row>
    <row r="20" spans="1:26" ht="12.75">
      <c r="A20" s="157" t="s">
        <v>76</v>
      </c>
      <c r="C20" s="160">
        <v>2</v>
      </c>
      <c r="D20" s="160">
        <v>4</v>
      </c>
      <c r="E20" s="160">
        <v>1</v>
      </c>
      <c r="F20" s="160">
        <v>3</v>
      </c>
      <c r="G20" s="160">
        <v>5</v>
      </c>
      <c r="H20" s="160">
        <v>0</v>
      </c>
      <c r="I20" s="160">
        <v>1</v>
      </c>
      <c r="J20" s="160">
        <v>0</v>
      </c>
      <c r="K20" s="160">
        <v>0</v>
      </c>
      <c r="L20" s="160">
        <v>5</v>
      </c>
      <c r="M20" s="161">
        <v>0.75</v>
      </c>
      <c r="N20" s="161">
        <v>0.6</v>
      </c>
      <c r="O20" s="161">
        <v>1.25</v>
      </c>
      <c r="P20" s="161">
        <v>1.85</v>
      </c>
      <c r="Q20" s="162">
        <v>3.8</v>
      </c>
      <c r="R20" s="160">
        <v>1</v>
      </c>
      <c r="S20" s="160">
        <v>0</v>
      </c>
      <c r="T20" s="160">
        <v>0</v>
      </c>
      <c r="U20" s="160">
        <v>0</v>
      </c>
      <c r="V20" s="160">
        <v>4</v>
      </c>
      <c r="W20" s="160">
        <v>3</v>
      </c>
      <c r="X20" s="161">
        <v>0.75</v>
      </c>
      <c r="Y20" s="160">
        <v>1</v>
      </c>
      <c r="Z20" s="160">
        <v>0</v>
      </c>
    </row>
    <row r="21" spans="1:26" ht="12.75">
      <c r="A21" s="157" t="s">
        <v>428</v>
      </c>
      <c r="C21" s="160">
        <v>2</v>
      </c>
      <c r="D21" s="160">
        <v>6</v>
      </c>
      <c r="E21" s="160">
        <v>1</v>
      </c>
      <c r="F21" s="160">
        <v>2</v>
      </c>
      <c r="G21" s="160">
        <v>3</v>
      </c>
      <c r="H21" s="160">
        <v>1</v>
      </c>
      <c r="I21" s="160">
        <v>0</v>
      </c>
      <c r="J21" s="160">
        <v>0</v>
      </c>
      <c r="K21" s="160">
        <v>0</v>
      </c>
      <c r="L21" s="160">
        <v>3</v>
      </c>
      <c r="M21" s="161">
        <v>0.333</v>
      </c>
      <c r="N21" s="161">
        <v>0.333</v>
      </c>
      <c r="O21" s="161">
        <v>0.5</v>
      </c>
      <c r="P21" s="161">
        <v>0.833</v>
      </c>
      <c r="Q21" s="162">
        <v>1</v>
      </c>
      <c r="R21" s="160">
        <v>0</v>
      </c>
      <c r="S21" s="160">
        <v>0</v>
      </c>
      <c r="T21" s="160">
        <v>0</v>
      </c>
      <c r="U21" s="160">
        <v>0</v>
      </c>
      <c r="V21" s="160">
        <v>5</v>
      </c>
      <c r="W21" s="160">
        <v>2</v>
      </c>
      <c r="X21" s="161">
        <v>0.4</v>
      </c>
      <c r="Y21" s="160">
        <v>2</v>
      </c>
      <c r="Z21" s="160">
        <v>0</v>
      </c>
    </row>
    <row r="22" spans="1:26" ht="12.75">
      <c r="A22" s="157" t="s">
        <v>429</v>
      </c>
      <c r="C22" s="160">
        <v>1</v>
      </c>
      <c r="D22" s="160">
        <v>2</v>
      </c>
      <c r="E22" s="160">
        <v>0</v>
      </c>
      <c r="F22" s="160">
        <v>0</v>
      </c>
      <c r="G22" s="160">
        <v>1</v>
      </c>
      <c r="H22" s="160">
        <v>0</v>
      </c>
      <c r="I22" s="160">
        <v>0</v>
      </c>
      <c r="J22" s="160">
        <v>0</v>
      </c>
      <c r="K22" s="160">
        <v>0</v>
      </c>
      <c r="L22" s="160">
        <v>0</v>
      </c>
      <c r="M22" s="161">
        <v>0</v>
      </c>
      <c r="N22" s="161">
        <v>0.5</v>
      </c>
      <c r="O22" s="161">
        <v>0</v>
      </c>
      <c r="P22" s="161">
        <v>0.5</v>
      </c>
      <c r="Q22" s="162">
        <v>0</v>
      </c>
      <c r="R22" s="160">
        <v>0</v>
      </c>
      <c r="S22" s="160">
        <v>1</v>
      </c>
      <c r="T22" s="160">
        <v>0</v>
      </c>
      <c r="U22" s="160">
        <v>0</v>
      </c>
      <c r="V22" s="160">
        <v>1</v>
      </c>
      <c r="W22" s="160">
        <v>0</v>
      </c>
      <c r="X22" s="161">
        <v>0</v>
      </c>
      <c r="Y22" s="160">
        <v>0</v>
      </c>
      <c r="Z22" s="160">
        <v>0</v>
      </c>
    </row>
    <row r="23" spans="1:26" ht="12.75">
      <c r="A23" s="157" t="s">
        <v>430</v>
      </c>
      <c r="C23" s="160">
        <v>1</v>
      </c>
      <c r="D23" s="160">
        <v>2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1">
        <v>0</v>
      </c>
      <c r="N23" s="161">
        <v>0</v>
      </c>
      <c r="O23" s="161">
        <v>0</v>
      </c>
      <c r="P23" s="161">
        <v>0</v>
      </c>
      <c r="Q23" s="162">
        <v>0</v>
      </c>
      <c r="R23" s="160">
        <v>0</v>
      </c>
      <c r="S23" s="160">
        <v>0</v>
      </c>
      <c r="T23" s="160">
        <v>0</v>
      </c>
      <c r="U23" s="160">
        <v>0</v>
      </c>
      <c r="V23" s="160">
        <v>2</v>
      </c>
      <c r="W23" s="160">
        <v>0</v>
      </c>
      <c r="X23" s="161">
        <v>0</v>
      </c>
      <c r="Y23" s="160">
        <v>1</v>
      </c>
      <c r="Z23" s="160">
        <v>0</v>
      </c>
    </row>
    <row r="24" spans="13:24" ht="12.75">
      <c r="M24" s="132"/>
      <c r="N24" s="132"/>
      <c r="O24" s="132"/>
      <c r="P24" s="132"/>
      <c r="X24" s="132"/>
    </row>
    <row r="25" spans="1:26" ht="12.75">
      <c r="A25" s="157" t="s">
        <v>53</v>
      </c>
      <c r="C25" s="160">
        <v>11</v>
      </c>
      <c r="D25" s="160">
        <v>395</v>
      </c>
      <c r="E25" s="160">
        <v>193</v>
      </c>
      <c r="F25" s="160">
        <v>249</v>
      </c>
      <c r="G25" s="160">
        <v>193</v>
      </c>
      <c r="H25" s="160">
        <v>47</v>
      </c>
      <c r="I25" s="160">
        <v>13</v>
      </c>
      <c r="J25" s="160">
        <v>20</v>
      </c>
      <c r="K25" s="160">
        <v>35</v>
      </c>
      <c r="L25" s="160">
        <v>417</v>
      </c>
      <c r="M25" s="161">
        <v>0.63</v>
      </c>
      <c r="N25" s="161">
        <v>0.676</v>
      </c>
      <c r="O25" s="161">
        <v>1.056</v>
      </c>
      <c r="P25" s="161">
        <v>1.731</v>
      </c>
      <c r="Q25" s="158" t="s">
        <v>54</v>
      </c>
      <c r="R25" s="160">
        <v>14</v>
      </c>
      <c r="S25" s="160">
        <v>16</v>
      </c>
      <c r="T25" s="160">
        <v>3</v>
      </c>
      <c r="U25" s="160">
        <v>4</v>
      </c>
      <c r="V25" s="160">
        <v>244</v>
      </c>
      <c r="W25" s="160">
        <v>166</v>
      </c>
      <c r="X25" s="161">
        <v>0.68</v>
      </c>
      <c r="Y25" s="160">
        <v>56</v>
      </c>
      <c r="Z25" s="160">
        <v>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K26" sqref="K26"/>
    </sheetView>
  </sheetViews>
  <sheetFormatPr defaultColWidth="9.140625" defaultRowHeight="12.75"/>
  <cols>
    <col min="1" max="1" width="9.140625" style="153" customWidth="1"/>
    <col min="2" max="2" width="13.140625" style="153" customWidth="1"/>
    <col min="3" max="16384" width="9.140625" style="153" customWidth="1"/>
  </cols>
  <sheetData>
    <row r="1" ht="20.25">
      <c r="A1" s="152" t="s">
        <v>441</v>
      </c>
    </row>
    <row r="3" spans="1:9" ht="12.75">
      <c r="A3" s="154" t="s">
        <v>144</v>
      </c>
      <c r="E3" s="154" t="s">
        <v>10</v>
      </c>
      <c r="I3" s="154" t="s">
        <v>20</v>
      </c>
    </row>
    <row r="4" spans="1:10" ht="12.75">
      <c r="A4" s="153">
        <v>20</v>
      </c>
      <c r="B4" s="153" t="s">
        <v>442</v>
      </c>
      <c r="C4" s="153" t="s">
        <v>443</v>
      </c>
      <c r="E4" s="153">
        <v>6</v>
      </c>
      <c r="F4" s="153" t="s">
        <v>444</v>
      </c>
      <c r="I4" s="153">
        <v>4</v>
      </c>
      <c r="J4" s="153" t="s">
        <v>445</v>
      </c>
    </row>
    <row r="5" spans="5:6" ht="12.75">
      <c r="E5" s="153">
        <v>6</v>
      </c>
      <c r="F5" s="153" t="s">
        <v>446</v>
      </c>
    </row>
    <row r="8" spans="1:9" ht="12.75">
      <c r="A8" s="154" t="s">
        <v>337</v>
      </c>
      <c r="E8" s="154" t="s">
        <v>11</v>
      </c>
      <c r="I8" s="154" t="s">
        <v>21</v>
      </c>
    </row>
    <row r="9" spans="1:10" ht="12.75">
      <c r="A9" s="153">
        <v>29</v>
      </c>
      <c r="B9" s="153" t="s">
        <v>402</v>
      </c>
      <c r="C9" s="153" t="s">
        <v>443</v>
      </c>
      <c r="E9" s="153">
        <v>56</v>
      </c>
      <c r="F9" s="153" t="s">
        <v>402</v>
      </c>
      <c r="G9" s="153" t="s">
        <v>443</v>
      </c>
      <c r="I9" s="153">
        <v>3</v>
      </c>
      <c r="J9" s="153" t="s">
        <v>447</v>
      </c>
    </row>
    <row r="10" spans="1:10" ht="12.75">
      <c r="A10" s="153">
        <v>26</v>
      </c>
      <c r="B10" s="153" t="s">
        <v>400</v>
      </c>
      <c r="C10" s="153" t="s">
        <v>448</v>
      </c>
      <c r="E10" s="153">
        <v>51</v>
      </c>
      <c r="F10" s="153" t="s">
        <v>397</v>
      </c>
      <c r="G10" s="153" t="s">
        <v>443</v>
      </c>
      <c r="I10" s="153">
        <v>2</v>
      </c>
      <c r="J10" s="153" t="s">
        <v>449</v>
      </c>
    </row>
    <row r="11" spans="1:7" ht="12.75">
      <c r="A11" s="153">
        <v>24</v>
      </c>
      <c r="B11" s="153" t="s">
        <v>395</v>
      </c>
      <c r="C11" s="153" t="s">
        <v>443</v>
      </c>
      <c r="E11" s="153">
        <v>47</v>
      </c>
      <c r="F11" s="153" t="s">
        <v>400</v>
      </c>
      <c r="G11" s="153" t="s">
        <v>448</v>
      </c>
    </row>
    <row r="13" spans="1:9" ht="12.75">
      <c r="A13" s="154" t="s">
        <v>6</v>
      </c>
      <c r="E13" s="154" t="s">
        <v>12</v>
      </c>
      <c r="I13" s="154" t="s">
        <v>118</v>
      </c>
    </row>
    <row r="14" spans="1:11" ht="12.75">
      <c r="A14" s="153">
        <v>27</v>
      </c>
      <c r="B14" s="153" t="s">
        <v>397</v>
      </c>
      <c r="C14" s="153" t="s">
        <v>443</v>
      </c>
      <c r="E14" s="155" t="s">
        <v>450</v>
      </c>
      <c r="F14" s="153" t="s">
        <v>404</v>
      </c>
      <c r="G14" s="153" t="s">
        <v>443</v>
      </c>
      <c r="I14" s="153">
        <v>3</v>
      </c>
      <c r="J14" s="153" t="s">
        <v>70</v>
      </c>
      <c r="K14" s="153" t="s">
        <v>451</v>
      </c>
    </row>
    <row r="15" spans="1:10" ht="12.75">
      <c r="A15" s="153">
        <v>24</v>
      </c>
      <c r="B15" s="153" t="s">
        <v>404</v>
      </c>
      <c r="C15" s="153" t="s">
        <v>452</v>
      </c>
      <c r="E15" s="155" t="s">
        <v>453</v>
      </c>
      <c r="F15" s="153" t="s">
        <v>454</v>
      </c>
      <c r="G15" s="153" t="s">
        <v>452</v>
      </c>
      <c r="I15" s="153">
        <v>2</v>
      </c>
      <c r="J15" s="153" t="s">
        <v>455</v>
      </c>
    </row>
    <row r="16" spans="1:7" ht="12.75">
      <c r="A16" s="153">
        <v>21</v>
      </c>
      <c r="B16" s="153" t="s">
        <v>456</v>
      </c>
      <c r="C16" s="153" t="s">
        <v>443</v>
      </c>
      <c r="E16" s="155" t="s">
        <v>220</v>
      </c>
      <c r="F16" s="153" t="s">
        <v>407</v>
      </c>
      <c r="G16" s="153" t="s">
        <v>452</v>
      </c>
    </row>
    <row r="18" spans="1:9" ht="12.75">
      <c r="A18" s="154" t="s">
        <v>7</v>
      </c>
      <c r="E18" s="156" t="s">
        <v>14</v>
      </c>
      <c r="I18" s="154" t="s">
        <v>22</v>
      </c>
    </row>
    <row r="19" spans="1:11" ht="12.75">
      <c r="A19" s="153">
        <v>10</v>
      </c>
      <c r="B19" s="153" t="s">
        <v>402</v>
      </c>
      <c r="C19" s="153" t="s">
        <v>443</v>
      </c>
      <c r="E19" s="155" t="s">
        <v>227</v>
      </c>
      <c r="F19" s="153" t="s">
        <v>454</v>
      </c>
      <c r="G19" s="153" t="s">
        <v>451</v>
      </c>
      <c r="I19" s="153">
        <v>26</v>
      </c>
      <c r="J19" s="153" t="s">
        <v>395</v>
      </c>
      <c r="K19" s="153" t="s">
        <v>443</v>
      </c>
    </row>
    <row r="20" spans="1:11" ht="12.75">
      <c r="A20" s="153">
        <v>8</v>
      </c>
      <c r="B20" s="153" t="s">
        <v>409</v>
      </c>
      <c r="C20" s="153" t="s">
        <v>452</v>
      </c>
      <c r="E20" s="155" t="s">
        <v>457</v>
      </c>
      <c r="F20" s="153" t="s">
        <v>398</v>
      </c>
      <c r="G20" s="153" t="s">
        <v>443</v>
      </c>
      <c r="I20" s="153">
        <v>25</v>
      </c>
      <c r="J20" s="153" t="s">
        <v>402</v>
      </c>
      <c r="K20" s="153" t="s">
        <v>443</v>
      </c>
    </row>
    <row r="21" spans="1:11" ht="12.75">
      <c r="A21" s="153">
        <v>8</v>
      </c>
      <c r="B21" s="153" t="s">
        <v>407</v>
      </c>
      <c r="C21" s="153" t="s">
        <v>443</v>
      </c>
      <c r="E21" s="155" t="s">
        <v>458</v>
      </c>
      <c r="F21" s="153" t="s">
        <v>459</v>
      </c>
      <c r="I21" s="153">
        <v>24</v>
      </c>
      <c r="J21" s="153" t="s">
        <v>406</v>
      </c>
      <c r="K21" s="153" t="s">
        <v>443</v>
      </c>
    </row>
    <row r="22" ht="12.75">
      <c r="E22" s="171"/>
    </row>
    <row r="23" spans="1:9" ht="12.75">
      <c r="A23" s="154" t="s">
        <v>8</v>
      </c>
      <c r="E23" s="156" t="s">
        <v>282</v>
      </c>
      <c r="I23" s="154" t="s">
        <v>23</v>
      </c>
    </row>
    <row r="24" spans="1:11" ht="12.75">
      <c r="A24" s="153">
        <v>3</v>
      </c>
      <c r="B24" s="153" t="s">
        <v>409</v>
      </c>
      <c r="C24" s="153" t="s">
        <v>460</v>
      </c>
      <c r="E24" s="155" t="s">
        <v>217</v>
      </c>
      <c r="F24" s="153" t="s">
        <v>409</v>
      </c>
      <c r="G24" s="153" t="s">
        <v>460</v>
      </c>
      <c r="I24" s="153">
        <v>20</v>
      </c>
      <c r="J24" s="153" t="s">
        <v>402</v>
      </c>
      <c r="K24" s="153" t="s">
        <v>443</v>
      </c>
    </row>
    <row r="25" spans="1:11" ht="12.75">
      <c r="A25" s="153">
        <v>3</v>
      </c>
      <c r="B25" s="153" t="s">
        <v>411</v>
      </c>
      <c r="C25" s="153" t="s">
        <v>460</v>
      </c>
      <c r="E25" s="155" t="s">
        <v>234</v>
      </c>
      <c r="F25" s="153" t="s">
        <v>397</v>
      </c>
      <c r="G25" s="153" t="s">
        <v>460</v>
      </c>
      <c r="I25" s="153">
        <v>18</v>
      </c>
      <c r="J25" s="153" t="s">
        <v>395</v>
      </c>
      <c r="K25" s="153" t="s">
        <v>443</v>
      </c>
    </row>
    <row r="26" spans="1:11" ht="12.75">
      <c r="A26" s="153">
        <v>3</v>
      </c>
      <c r="B26" s="153" t="s">
        <v>408</v>
      </c>
      <c r="C26" s="153" t="s">
        <v>452</v>
      </c>
      <c r="E26" s="155" t="s">
        <v>461</v>
      </c>
      <c r="F26" s="153" t="s">
        <v>462</v>
      </c>
      <c r="G26" s="153" t="s">
        <v>463</v>
      </c>
      <c r="I26" s="153">
        <v>16</v>
      </c>
      <c r="J26" s="198" t="s">
        <v>397</v>
      </c>
      <c r="K26" s="153" t="s">
        <v>443</v>
      </c>
    </row>
    <row r="27" ht="12.75">
      <c r="E27" s="171"/>
    </row>
    <row r="28" spans="1:9" ht="12.75">
      <c r="A28" s="154" t="s">
        <v>9</v>
      </c>
      <c r="E28" s="156" t="s">
        <v>19</v>
      </c>
      <c r="I28" s="154" t="s">
        <v>24</v>
      </c>
    </row>
    <row r="29" spans="1:12" ht="12.75">
      <c r="A29" s="153">
        <v>7</v>
      </c>
      <c r="B29" s="153" t="s">
        <v>397</v>
      </c>
      <c r="C29" s="153" t="s">
        <v>443</v>
      </c>
      <c r="E29" s="171">
        <v>4</v>
      </c>
      <c r="F29" s="153" t="s">
        <v>464</v>
      </c>
      <c r="G29" s="153" t="s">
        <v>443</v>
      </c>
      <c r="I29" s="155" t="s">
        <v>465</v>
      </c>
      <c r="J29" s="153" t="s">
        <v>454</v>
      </c>
      <c r="K29" s="153" t="s">
        <v>466</v>
      </c>
      <c r="L29" s="153" t="s">
        <v>467</v>
      </c>
    </row>
    <row r="30" spans="1:12" ht="12.75">
      <c r="A30" s="153">
        <v>7</v>
      </c>
      <c r="B30" s="153" t="s">
        <v>462</v>
      </c>
      <c r="C30" s="153" t="s">
        <v>463</v>
      </c>
      <c r="E30" s="171">
        <v>3</v>
      </c>
      <c r="F30" s="153" t="s">
        <v>404</v>
      </c>
      <c r="G30" s="153" t="s">
        <v>460</v>
      </c>
      <c r="I30" s="155" t="s">
        <v>227</v>
      </c>
      <c r="J30" s="153" t="s">
        <v>409</v>
      </c>
      <c r="K30" s="153" t="s">
        <v>460</v>
      </c>
      <c r="L30" s="153" t="s">
        <v>468</v>
      </c>
    </row>
    <row r="31" spans="1:12" ht="12.75">
      <c r="A31" s="153">
        <v>5</v>
      </c>
      <c r="B31" s="153" t="s">
        <v>469</v>
      </c>
      <c r="E31" s="171">
        <v>3</v>
      </c>
      <c r="F31" s="153" t="s">
        <v>454</v>
      </c>
      <c r="G31" s="153" t="s">
        <v>470</v>
      </c>
      <c r="I31" s="155" t="s">
        <v>471</v>
      </c>
      <c r="J31" s="153" t="s">
        <v>407</v>
      </c>
      <c r="K31" s="153" t="s">
        <v>466</v>
      </c>
      <c r="L31" s="153" t="s">
        <v>472</v>
      </c>
    </row>
    <row r="36" ht="12.75">
      <c r="A36" s="198" t="s">
        <v>516</v>
      </c>
    </row>
  </sheetData>
  <printOptions/>
  <pageMargins left="0.75" right="0.75" top="1" bottom="1" header="0.5" footer="0.5"/>
  <pageSetup horizontalDpi="400" verticalDpi="4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2" sqref="A12"/>
    </sheetView>
  </sheetViews>
  <sheetFormatPr defaultColWidth="9.140625" defaultRowHeight="12.75"/>
  <cols>
    <col min="1" max="1" width="10.140625" style="0" customWidth="1"/>
    <col min="2" max="3" width="5.00390625" style="0" customWidth="1"/>
    <col min="4" max="4" width="9.7109375" style="0" customWidth="1"/>
    <col min="5" max="6" width="4.57421875" style="0" customWidth="1"/>
    <col min="8" max="9" width="4.7109375" style="0" customWidth="1"/>
    <col min="10" max="10" width="9.00390625" style="0" customWidth="1"/>
    <col min="11" max="11" width="5.421875" style="0" customWidth="1"/>
    <col min="12" max="13" width="4.8515625" style="0" customWidth="1"/>
  </cols>
  <sheetData>
    <row r="3" spans="1:10" ht="12.75">
      <c r="A3" s="51"/>
      <c r="B3" s="208" t="s">
        <v>167</v>
      </c>
      <c r="C3" s="209"/>
      <c r="D3" s="53">
        <v>0</v>
      </c>
      <c r="E3" s="200" t="s">
        <v>168</v>
      </c>
      <c r="F3" s="201"/>
      <c r="G3" s="48">
        <v>0.01</v>
      </c>
      <c r="H3" s="200" t="s">
        <v>169</v>
      </c>
      <c r="I3" s="201"/>
      <c r="J3" s="48">
        <v>0.02</v>
      </c>
    </row>
    <row r="4" spans="1:14" ht="12.75">
      <c r="A4" s="52" t="s">
        <v>170</v>
      </c>
      <c r="B4" s="54">
        <v>194</v>
      </c>
      <c r="C4" s="54">
        <v>256</v>
      </c>
      <c r="D4" s="55">
        <f>(B4/C4)*100</f>
        <v>75.78125</v>
      </c>
      <c r="E4" s="49">
        <v>144</v>
      </c>
      <c r="F4" s="49">
        <v>251</v>
      </c>
      <c r="G4" s="56">
        <f>(E4/F4)*100</f>
        <v>57.37051792828686</v>
      </c>
      <c r="H4" s="49">
        <v>78</v>
      </c>
      <c r="I4" s="49">
        <v>270</v>
      </c>
      <c r="J4" s="66">
        <f>(H4/I4)*100</f>
        <v>28.888888888888886</v>
      </c>
      <c r="K4" s="62"/>
      <c r="L4" s="63">
        <f aca="true" t="shared" si="0" ref="L4:M6">B4+E4+H4</f>
        <v>416</v>
      </c>
      <c r="M4" s="63">
        <f t="shared" si="0"/>
        <v>777</v>
      </c>
      <c r="N4" s="68">
        <f>(L4/M4)*100</f>
        <v>53.53925353925354</v>
      </c>
    </row>
    <row r="5" spans="1:14" ht="12.75">
      <c r="A5" s="52" t="s">
        <v>171</v>
      </c>
      <c r="B5" s="54">
        <v>126</v>
      </c>
      <c r="C5" s="54">
        <v>154</v>
      </c>
      <c r="D5" s="55">
        <f>(B5/C5)*100</f>
        <v>81.81818181818183</v>
      </c>
      <c r="E5" s="49">
        <v>140</v>
      </c>
      <c r="F5" s="49">
        <v>183</v>
      </c>
      <c r="G5" s="56">
        <f>(E5/F5)*100</f>
        <v>76.50273224043715</v>
      </c>
      <c r="H5" s="49">
        <v>88</v>
      </c>
      <c r="I5" s="49">
        <v>182</v>
      </c>
      <c r="J5" s="66">
        <f>(H5/I5)*100</f>
        <v>48.35164835164835</v>
      </c>
      <c r="K5" s="69"/>
      <c r="L5">
        <f t="shared" si="0"/>
        <v>354</v>
      </c>
      <c r="M5">
        <f t="shared" si="0"/>
        <v>519</v>
      </c>
      <c r="N5" s="70">
        <f>(L5/M5)*100</f>
        <v>68.20809248554913</v>
      </c>
    </row>
    <row r="6" spans="1:14" ht="12.75">
      <c r="A6" s="58" t="s">
        <v>172</v>
      </c>
      <c r="B6" s="59">
        <v>91</v>
      </c>
      <c r="C6" s="59">
        <v>97</v>
      </c>
      <c r="D6" s="60">
        <f>(B6/C6)*100</f>
        <v>93.81443298969072</v>
      </c>
      <c r="E6" s="61">
        <v>106</v>
      </c>
      <c r="F6" s="61">
        <v>118</v>
      </c>
      <c r="G6" s="57">
        <f>(E6/F6)*100</f>
        <v>89.83050847457628</v>
      </c>
      <c r="H6" s="61">
        <v>58</v>
      </c>
      <c r="I6" s="61">
        <v>104</v>
      </c>
      <c r="J6" s="67">
        <f>(H6/I6)*100</f>
        <v>55.769230769230774</v>
      </c>
      <c r="K6" s="69"/>
      <c r="L6">
        <f t="shared" si="0"/>
        <v>255</v>
      </c>
      <c r="M6">
        <f t="shared" si="0"/>
        <v>319</v>
      </c>
      <c r="N6" s="70">
        <f>(L6/M6)*100</f>
        <v>79.9373040752351</v>
      </c>
    </row>
    <row r="7" spans="1:14" ht="12.75">
      <c r="A7" s="206"/>
      <c r="B7" s="204">
        <f>SUM(B4:B6)</f>
        <v>411</v>
      </c>
      <c r="C7" s="204">
        <f>SUM(C4:C6)</f>
        <v>507</v>
      </c>
      <c r="D7" s="202">
        <f>(B7/C7)*100</f>
        <v>81.06508875739645</v>
      </c>
      <c r="E7" s="204">
        <f>SUM(E4:E6)</f>
        <v>390</v>
      </c>
      <c r="F7" s="204">
        <f>SUM(F4:F6)</f>
        <v>552</v>
      </c>
      <c r="G7" s="202">
        <f>(E7/F7)*100</f>
        <v>70.65217391304348</v>
      </c>
      <c r="H7" s="204">
        <f>SUM(H4:H6)</f>
        <v>224</v>
      </c>
      <c r="I7" s="204">
        <f>SUM(I4:I6)</f>
        <v>556</v>
      </c>
      <c r="J7" s="202">
        <f>(H7/I7)*100</f>
        <v>40.28776978417266</v>
      </c>
      <c r="K7" s="69"/>
      <c r="N7" s="70"/>
    </row>
    <row r="8" spans="1:14" ht="12.75">
      <c r="A8" s="207"/>
      <c r="B8" s="203"/>
      <c r="C8" s="203"/>
      <c r="D8" s="203"/>
      <c r="E8" s="203"/>
      <c r="F8" s="203"/>
      <c r="G8" s="203"/>
      <c r="H8" s="203"/>
      <c r="I8" s="205"/>
      <c r="J8" s="203"/>
      <c r="K8" s="64"/>
      <c r="L8" s="65">
        <f>B7+E7+H7</f>
        <v>1025</v>
      </c>
      <c r="M8" s="65">
        <f>C7+F7+I7</f>
        <v>1615</v>
      </c>
      <c r="N8" s="71">
        <f>(L8/M8)*100</f>
        <v>63.46749226006192</v>
      </c>
    </row>
    <row r="10" spans="2:3" ht="12.75">
      <c r="B10" s="50"/>
      <c r="C10" s="50"/>
    </row>
    <row r="12" ht="12.75">
      <c r="A12" t="s">
        <v>526</v>
      </c>
    </row>
  </sheetData>
  <mergeCells count="13">
    <mergeCell ref="A7:A8"/>
    <mergeCell ref="B3:C3"/>
    <mergeCell ref="E3:F3"/>
    <mergeCell ref="B7:B8"/>
    <mergeCell ref="C7:C8"/>
    <mergeCell ref="D7:D8"/>
    <mergeCell ref="E7:E8"/>
    <mergeCell ref="F7:F8"/>
    <mergeCell ref="H3:I3"/>
    <mergeCell ref="J7:J8"/>
    <mergeCell ref="G7:G8"/>
    <mergeCell ref="H7:H8"/>
    <mergeCell ref="I7:I8"/>
  </mergeCells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N23"/>
  <sheetViews>
    <sheetView workbookViewId="0" topLeftCell="A1">
      <selection activeCell="B18" sqref="B18"/>
    </sheetView>
  </sheetViews>
  <sheetFormatPr defaultColWidth="9.140625" defaultRowHeight="12.75"/>
  <cols>
    <col min="1" max="1" width="11.140625" style="0" customWidth="1"/>
    <col min="2" max="2" width="7.28125" style="0" bestFit="1" customWidth="1"/>
    <col min="3" max="3" width="5.7109375" style="0" customWidth="1"/>
    <col min="4" max="4" width="4.57421875" style="0" customWidth="1"/>
    <col min="5" max="10" width="6.8515625" style="0" customWidth="1"/>
  </cols>
  <sheetData>
    <row r="2" s="20" customFormat="1" ht="12.75"/>
    <row r="3" spans="1:14" s="20" customFormat="1" ht="12.75">
      <c r="A3" s="26"/>
      <c r="B3" s="26"/>
      <c r="C3" s="26"/>
      <c r="D3" s="26"/>
      <c r="E3" s="210" t="s">
        <v>156</v>
      </c>
      <c r="F3" s="210"/>
      <c r="G3" s="210"/>
      <c r="H3" s="210"/>
      <c r="I3" s="210"/>
      <c r="J3" s="210"/>
      <c r="K3" s="25"/>
      <c r="L3" s="25"/>
      <c r="M3" s="25"/>
      <c r="N3" s="38"/>
    </row>
    <row r="4" spans="1:13" s="20" customFormat="1" ht="13.5" thickBot="1">
      <c r="A4" s="31" t="s">
        <v>142</v>
      </c>
      <c r="B4" s="31" t="s">
        <v>143</v>
      </c>
      <c r="C4" s="31" t="s">
        <v>144</v>
      </c>
      <c r="D4" s="31"/>
      <c r="E4" s="31">
        <v>0</v>
      </c>
      <c r="F4" s="39">
        <v>0</v>
      </c>
      <c r="G4" s="31">
        <v>1</v>
      </c>
      <c r="H4" s="39">
        <v>0.01</v>
      </c>
      <c r="I4" s="31">
        <v>2</v>
      </c>
      <c r="J4" s="39">
        <v>0.02</v>
      </c>
      <c r="K4" s="44"/>
      <c r="L4" s="44"/>
      <c r="M4" s="44"/>
    </row>
    <row r="5" spans="1:13" s="20" customFormat="1" ht="12.75">
      <c r="A5" s="20" t="s">
        <v>150</v>
      </c>
      <c r="B5" s="20">
        <v>5</v>
      </c>
      <c r="C5" s="20">
        <v>65</v>
      </c>
      <c r="E5" s="20">
        <v>11</v>
      </c>
      <c r="F5" s="36">
        <f aca="true" t="shared" si="0" ref="F5:F13">(E5/C5)*100</f>
        <v>16.923076923076923</v>
      </c>
      <c r="G5" s="20">
        <v>32</v>
      </c>
      <c r="H5" s="36">
        <f aca="true" t="shared" si="1" ref="H5:H13">(G5/C5)*100</f>
        <v>49.23076923076923</v>
      </c>
      <c r="I5" s="20">
        <v>22</v>
      </c>
      <c r="J5" s="36">
        <f aca="true" t="shared" si="2" ref="J5:J13">(I5/C5)*100</f>
        <v>33.84615384615385</v>
      </c>
      <c r="K5" s="36"/>
      <c r="L5" s="36"/>
      <c r="M5" s="36"/>
    </row>
    <row r="6" spans="1:13" s="20" customFormat="1" ht="12.75">
      <c r="A6" s="20" t="s">
        <v>151</v>
      </c>
      <c r="B6" s="20">
        <v>10</v>
      </c>
      <c r="C6" s="20">
        <v>82</v>
      </c>
      <c r="E6" s="20">
        <v>25</v>
      </c>
      <c r="F6" s="36">
        <f t="shared" si="0"/>
        <v>30.48780487804878</v>
      </c>
      <c r="G6" s="20">
        <v>41</v>
      </c>
      <c r="H6" s="36">
        <f t="shared" si="1"/>
        <v>50</v>
      </c>
      <c r="I6" s="20">
        <v>16</v>
      </c>
      <c r="J6" s="36">
        <f t="shared" si="2"/>
        <v>19.51219512195122</v>
      </c>
      <c r="K6" s="36"/>
      <c r="L6" s="36"/>
      <c r="M6" s="36"/>
    </row>
    <row r="7" spans="1:13" s="20" customFormat="1" ht="12.75">
      <c r="A7" s="20" t="s">
        <v>152</v>
      </c>
      <c r="B7" s="20">
        <v>6</v>
      </c>
      <c r="C7" s="20">
        <v>67</v>
      </c>
      <c r="E7" s="20">
        <v>8</v>
      </c>
      <c r="F7" s="36">
        <f t="shared" si="0"/>
        <v>11.940298507462686</v>
      </c>
      <c r="G7" s="20">
        <v>37</v>
      </c>
      <c r="H7" s="36">
        <f t="shared" si="1"/>
        <v>55.223880597014926</v>
      </c>
      <c r="I7" s="20">
        <v>22</v>
      </c>
      <c r="J7" s="36">
        <f t="shared" si="2"/>
        <v>32.83582089552239</v>
      </c>
      <c r="K7" s="36"/>
      <c r="L7" s="36"/>
      <c r="M7" s="36"/>
    </row>
    <row r="8" spans="1:13" s="20" customFormat="1" ht="12.75">
      <c r="A8" s="20" t="s">
        <v>153</v>
      </c>
      <c r="B8" s="20">
        <v>7</v>
      </c>
      <c r="C8" s="20">
        <v>56</v>
      </c>
      <c r="E8" s="20">
        <v>17</v>
      </c>
      <c r="F8" s="36">
        <f t="shared" si="0"/>
        <v>30.357142857142854</v>
      </c>
      <c r="G8" s="20">
        <v>21</v>
      </c>
      <c r="H8" s="36">
        <f t="shared" si="1"/>
        <v>37.5</v>
      </c>
      <c r="I8" s="20">
        <v>18</v>
      </c>
      <c r="J8" s="36">
        <f t="shared" si="2"/>
        <v>32.142857142857146</v>
      </c>
      <c r="K8" s="36"/>
      <c r="L8" s="36"/>
      <c r="M8" s="36"/>
    </row>
    <row r="9" spans="1:13" s="20" customFormat="1" ht="12.75">
      <c r="A9" s="20" t="s">
        <v>154</v>
      </c>
      <c r="B9" s="20">
        <v>9</v>
      </c>
      <c r="C9" s="20">
        <v>123</v>
      </c>
      <c r="E9" s="20">
        <v>29</v>
      </c>
      <c r="F9" s="36">
        <f t="shared" si="0"/>
        <v>23.577235772357724</v>
      </c>
      <c r="G9" s="20">
        <v>43</v>
      </c>
      <c r="H9" s="36">
        <f t="shared" si="1"/>
        <v>34.959349593495936</v>
      </c>
      <c r="I9" s="20">
        <v>51</v>
      </c>
      <c r="J9" s="36">
        <f t="shared" si="2"/>
        <v>41.46341463414634</v>
      </c>
      <c r="K9" s="36"/>
      <c r="L9" s="36"/>
      <c r="M9" s="36"/>
    </row>
    <row r="10" spans="1:13" s="20" customFormat="1" ht="12.75">
      <c r="A10" s="40" t="s">
        <v>178</v>
      </c>
      <c r="B10" s="20">
        <v>5</v>
      </c>
      <c r="C10" s="20">
        <v>98</v>
      </c>
      <c r="E10" s="20">
        <v>28</v>
      </c>
      <c r="F10" s="36">
        <f t="shared" si="0"/>
        <v>28.57142857142857</v>
      </c>
      <c r="G10" s="20">
        <v>43</v>
      </c>
      <c r="H10" s="36">
        <f t="shared" si="1"/>
        <v>43.87755102040816</v>
      </c>
      <c r="I10" s="20">
        <v>27</v>
      </c>
      <c r="J10" s="36">
        <f t="shared" si="2"/>
        <v>27.55102040816326</v>
      </c>
      <c r="K10" s="36"/>
      <c r="L10" s="36"/>
      <c r="M10" s="36"/>
    </row>
    <row r="11" spans="1:13" s="20" customFormat="1" ht="12.75">
      <c r="A11" s="40" t="s">
        <v>345</v>
      </c>
      <c r="B11" s="20">
        <v>8</v>
      </c>
      <c r="C11" s="20">
        <v>141</v>
      </c>
      <c r="E11" s="20">
        <v>48</v>
      </c>
      <c r="F11" s="36">
        <f t="shared" si="0"/>
        <v>34.04255319148936</v>
      </c>
      <c r="G11" s="20">
        <v>50</v>
      </c>
      <c r="H11" s="36">
        <f t="shared" si="1"/>
        <v>35.46099290780142</v>
      </c>
      <c r="I11" s="20">
        <v>43</v>
      </c>
      <c r="J11" s="36">
        <f t="shared" si="2"/>
        <v>30.49645390070922</v>
      </c>
      <c r="K11" s="36"/>
      <c r="L11" s="36"/>
      <c r="M11" s="36"/>
    </row>
    <row r="12" spans="1:13" s="20" customFormat="1" ht="12.75">
      <c r="A12" s="40" t="s">
        <v>388</v>
      </c>
      <c r="B12" s="20">
        <v>11</v>
      </c>
      <c r="C12" s="20">
        <v>193</v>
      </c>
      <c r="E12" s="20">
        <v>53</v>
      </c>
      <c r="F12" s="36">
        <f t="shared" si="0"/>
        <v>27.461139896373055</v>
      </c>
      <c r="G12" s="20">
        <v>78</v>
      </c>
      <c r="H12" s="36">
        <f t="shared" si="1"/>
        <v>40.41450777202073</v>
      </c>
      <c r="I12" s="20">
        <v>62</v>
      </c>
      <c r="J12" s="36">
        <f t="shared" si="2"/>
        <v>32.12435233160622</v>
      </c>
      <c r="K12" s="36"/>
      <c r="L12" s="36"/>
      <c r="M12" s="36"/>
    </row>
    <row r="13" spans="1:13" s="20" customFormat="1" ht="12.75">
      <c r="A13" s="40" t="s">
        <v>528</v>
      </c>
      <c r="B13" s="20">
        <v>1</v>
      </c>
      <c r="C13" s="20">
        <v>11</v>
      </c>
      <c r="E13" s="20">
        <v>4</v>
      </c>
      <c r="F13" s="36">
        <f t="shared" si="0"/>
        <v>36.36363636363637</v>
      </c>
      <c r="G13" s="20">
        <v>1</v>
      </c>
      <c r="H13" s="36">
        <f t="shared" si="1"/>
        <v>9.090909090909092</v>
      </c>
      <c r="I13" s="20">
        <v>6</v>
      </c>
      <c r="J13" s="36">
        <f t="shared" si="2"/>
        <v>54.54545454545454</v>
      </c>
      <c r="K13" s="36"/>
      <c r="L13" s="36"/>
      <c r="M13" s="36"/>
    </row>
    <row r="14" spans="6:13" s="20" customFormat="1" ht="12.75">
      <c r="F14" s="36"/>
      <c r="H14" s="36"/>
      <c r="J14" s="36"/>
      <c r="K14" s="36"/>
      <c r="L14" s="36"/>
      <c r="M14" s="36"/>
    </row>
    <row r="15" spans="1:13" s="20" customFormat="1" ht="12.75">
      <c r="A15" s="20" t="s">
        <v>155</v>
      </c>
      <c r="B15" s="20">
        <f>SUM(B5:B14)</f>
        <v>62</v>
      </c>
      <c r="C15" s="20">
        <f>SUM(C5:C14)</f>
        <v>836</v>
      </c>
      <c r="E15" s="20">
        <f>SUM(E5:E14)</f>
        <v>223</v>
      </c>
      <c r="F15" s="36">
        <f>(E15/C15)*100</f>
        <v>26.674641148325357</v>
      </c>
      <c r="G15" s="20">
        <f>SUM(G5:G14)</f>
        <v>346</v>
      </c>
      <c r="H15" s="36">
        <f>(G15/C15)*100</f>
        <v>41.38755980861244</v>
      </c>
      <c r="I15" s="20">
        <f>SUM(I5:I14)</f>
        <v>267</v>
      </c>
      <c r="J15" s="36">
        <f>(I15/C15)*100</f>
        <v>31.9377990430622</v>
      </c>
      <c r="K15" s="36"/>
      <c r="L15" s="36"/>
      <c r="M15" s="36"/>
    </row>
    <row r="16" s="20" customFormat="1" ht="12.75"/>
    <row r="20" ht="12.75">
      <c r="A20" s="40" t="s">
        <v>165</v>
      </c>
    </row>
    <row r="21" ht="12.75">
      <c r="A21" s="40" t="s">
        <v>166</v>
      </c>
    </row>
    <row r="23" ht="12.75">
      <c r="A23" t="s">
        <v>526</v>
      </c>
    </row>
  </sheetData>
  <mergeCells count="1">
    <mergeCell ref="E3:J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36"/>
  <sheetViews>
    <sheetView workbookViewId="0" topLeftCell="A1">
      <selection activeCell="A27" sqref="A27"/>
    </sheetView>
  </sheetViews>
  <sheetFormatPr defaultColWidth="9.140625" defaultRowHeight="12.75"/>
  <cols>
    <col min="1" max="1" width="10.8515625" style="20" customWidth="1"/>
    <col min="2" max="4" width="7.7109375" style="20" customWidth="1"/>
    <col min="5" max="10" width="7.8515625" style="20" customWidth="1"/>
    <col min="11" max="11" width="7.00390625" style="20" bestFit="1" customWidth="1"/>
    <col min="12" max="12" width="7.28125" style="20" customWidth="1"/>
    <col min="13" max="13" width="6.28125" style="20" customWidth="1"/>
    <col min="14" max="14" width="5.57421875" style="20" customWidth="1"/>
    <col min="15" max="15" width="10.8515625" style="20" customWidth="1"/>
    <col min="16" max="16" width="4.140625" style="20" customWidth="1"/>
    <col min="17" max="17" width="6.00390625" style="20" customWidth="1"/>
    <col min="18" max="18" width="4.140625" style="20" customWidth="1"/>
    <col min="19" max="19" width="6.00390625" style="20" customWidth="1"/>
    <col min="20" max="16384" width="9.140625" style="20" customWidth="1"/>
  </cols>
  <sheetData>
    <row r="2" spans="6:13" s="26" customFormat="1" ht="12.75">
      <c r="F2" s="210" t="s">
        <v>141</v>
      </c>
      <c r="G2" s="210"/>
      <c r="H2" s="210"/>
      <c r="I2" s="210"/>
      <c r="J2" s="210"/>
      <c r="K2" s="25"/>
      <c r="L2" s="25"/>
      <c r="M2" s="25"/>
    </row>
    <row r="3" spans="1:14" s="25" customFormat="1" ht="13.5" thickBot="1">
      <c r="A3" s="31" t="s">
        <v>142</v>
      </c>
      <c r="B3" s="31" t="s">
        <v>143</v>
      </c>
      <c r="C3" s="31" t="s">
        <v>144</v>
      </c>
      <c r="D3" s="31" t="s">
        <v>145</v>
      </c>
      <c r="E3" s="31"/>
      <c r="F3" s="31" t="s">
        <v>146</v>
      </c>
      <c r="G3" s="31" t="s">
        <v>147</v>
      </c>
      <c r="H3" s="31" t="s">
        <v>144</v>
      </c>
      <c r="I3" s="31" t="s">
        <v>148</v>
      </c>
      <c r="J3" s="31" t="s">
        <v>149</v>
      </c>
      <c r="K3" s="31" t="s">
        <v>163</v>
      </c>
      <c r="L3" s="31" t="s">
        <v>164</v>
      </c>
      <c r="M3" s="22"/>
      <c r="N3" s="22"/>
    </row>
    <row r="4" spans="1:15" ht="12.75">
      <c r="A4" s="20" t="s">
        <v>150</v>
      </c>
      <c r="B4" s="20">
        <v>5</v>
      </c>
      <c r="C4" s="20">
        <v>65</v>
      </c>
      <c r="D4" s="20">
        <v>31</v>
      </c>
      <c r="F4" s="40">
        <f>'LO Detail'!B43</f>
        <v>19</v>
      </c>
      <c r="G4" s="36">
        <f aca="true" t="shared" si="0" ref="G4:G9">(F4/D4)*100</f>
        <v>61.29032258064516</v>
      </c>
      <c r="H4" s="20">
        <f>'LO Detail'!B41</f>
        <v>48</v>
      </c>
      <c r="I4" s="36">
        <f aca="true" t="shared" si="1" ref="I4:I9">(H4/C4)*100</f>
        <v>73.84615384615385</v>
      </c>
      <c r="J4" s="37">
        <f aca="true" t="shared" si="2" ref="J4:J9">H4/F4</f>
        <v>2.526315789473684</v>
      </c>
      <c r="K4" s="45">
        <f>('LO Detail'!B45/'LO Detail'!B43)*100</f>
        <v>26.31578947368421</v>
      </c>
      <c r="L4" s="45">
        <f>('LO Detail'!B48/'LO Detail'!B43)*100</f>
        <v>15.789473684210526</v>
      </c>
      <c r="M4" s="45"/>
      <c r="O4" s="40"/>
    </row>
    <row r="5" spans="1:15" ht="12.75">
      <c r="A5" s="20" t="s">
        <v>151</v>
      </c>
      <c r="B5" s="20">
        <v>10</v>
      </c>
      <c r="C5" s="20">
        <v>82</v>
      </c>
      <c r="D5" s="20">
        <v>63</v>
      </c>
      <c r="F5" s="20">
        <f>'LO Detail'!C43</f>
        <v>31</v>
      </c>
      <c r="G5" s="36">
        <f t="shared" si="0"/>
        <v>49.2063492063492</v>
      </c>
      <c r="H5" s="20">
        <f>'LO Detail'!C41</f>
        <v>65</v>
      </c>
      <c r="I5" s="36">
        <f t="shared" si="1"/>
        <v>79.26829268292683</v>
      </c>
      <c r="J5" s="37">
        <f t="shared" si="2"/>
        <v>2.096774193548387</v>
      </c>
      <c r="K5" s="45">
        <f>('LO Detail'!C45/'LO Detail'!C43)*100</f>
        <v>25.806451612903224</v>
      </c>
      <c r="L5" s="45">
        <f>('LO Detail'!C48/'LO Detail'!C43)*100</f>
        <v>9.67741935483871</v>
      </c>
      <c r="M5" s="45"/>
      <c r="O5" s="40"/>
    </row>
    <row r="6" spans="1:15" ht="12.75">
      <c r="A6" s="20" t="s">
        <v>152</v>
      </c>
      <c r="B6" s="20">
        <v>6</v>
      </c>
      <c r="C6" s="20">
        <v>67</v>
      </c>
      <c r="D6" s="20">
        <v>39</v>
      </c>
      <c r="F6" s="20">
        <f>'LO Detail'!D43</f>
        <v>24</v>
      </c>
      <c r="G6" s="36">
        <f t="shared" si="0"/>
        <v>61.53846153846154</v>
      </c>
      <c r="H6" s="20">
        <f>'LO Detail'!D41</f>
        <v>60</v>
      </c>
      <c r="I6" s="36">
        <f t="shared" si="1"/>
        <v>89.55223880597015</v>
      </c>
      <c r="J6" s="37">
        <f t="shared" si="2"/>
        <v>2.5</v>
      </c>
      <c r="K6" s="45">
        <f>('LO Detail'!D45/'LO Detail'!D43)*100</f>
        <v>25</v>
      </c>
      <c r="L6" s="45">
        <f>('LO Detail'!D48/'LO Detail'!D43)*100</f>
        <v>12.5</v>
      </c>
      <c r="M6" s="45"/>
      <c r="O6" s="40"/>
    </row>
    <row r="7" spans="1:15" ht="12.75">
      <c r="A7" s="20" t="s">
        <v>153</v>
      </c>
      <c r="B7" s="20">
        <v>7</v>
      </c>
      <c r="C7" s="20">
        <v>56</v>
      </c>
      <c r="D7" s="20">
        <v>44</v>
      </c>
      <c r="F7" s="20">
        <f>'LO Detail'!E43</f>
        <v>23</v>
      </c>
      <c r="G7" s="36">
        <f t="shared" si="0"/>
        <v>52.27272727272727</v>
      </c>
      <c r="H7" s="20">
        <f>'LO Detail'!E41</f>
        <v>45</v>
      </c>
      <c r="I7" s="36">
        <f t="shared" si="1"/>
        <v>80.35714285714286</v>
      </c>
      <c r="J7" s="37">
        <f t="shared" si="2"/>
        <v>1.9565217391304348</v>
      </c>
      <c r="K7" s="45">
        <f>('LO Detail'!E45/'LO Detail'!E43)*100</f>
        <v>34.78260869565217</v>
      </c>
      <c r="L7" s="45">
        <f>('LO Detail'!E48/'LO Detail'!E43)*100</f>
        <v>8.695652173913043</v>
      </c>
      <c r="M7" s="45"/>
      <c r="O7" s="40"/>
    </row>
    <row r="8" spans="1:15" ht="12.75">
      <c r="A8" s="20" t="s">
        <v>154</v>
      </c>
      <c r="B8" s="20">
        <v>9</v>
      </c>
      <c r="C8" s="20">
        <v>123</v>
      </c>
      <c r="D8" s="20">
        <v>57</v>
      </c>
      <c r="F8" s="20">
        <f>'LO Detail'!F43</f>
        <v>32</v>
      </c>
      <c r="G8" s="36">
        <f t="shared" si="0"/>
        <v>56.14035087719298</v>
      </c>
      <c r="H8" s="20">
        <f>'LO Detail'!F41</f>
        <v>80</v>
      </c>
      <c r="I8" s="36">
        <f t="shared" si="1"/>
        <v>65.04065040650406</v>
      </c>
      <c r="J8" s="37">
        <f t="shared" si="2"/>
        <v>2.5</v>
      </c>
      <c r="K8" s="45">
        <f>('LO Detail'!F45/'LO Detail'!F43)*100</f>
        <v>28.125</v>
      </c>
      <c r="L8" s="45">
        <f>('LO Detail'!F48/'LO Detail'!F43)*100</f>
        <v>6.25</v>
      </c>
      <c r="M8" s="45"/>
      <c r="O8" s="40"/>
    </row>
    <row r="9" spans="1:15" ht="12.75">
      <c r="A9" s="40" t="s">
        <v>178</v>
      </c>
      <c r="B9" s="20">
        <v>5</v>
      </c>
      <c r="C9" s="20">
        <v>98</v>
      </c>
      <c r="D9" s="20">
        <v>31</v>
      </c>
      <c r="F9" s="20">
        <f>'LO Detail'!G43</f>
        <v>24</v>
      </c>
      <c r="G9" s="36">
        <f t="shared" si="0"/>
        <v>77.41935483870968</v>
      </c>
      <c r="H9" s="20">
        <f>'LO Detail'!G41</f>
        <v>89</v>
      </c>
      <c r="I9" s="36">
        <f t="shared" si="1"/>
        <v>90.81632653061224</v>
      </c>
      <c r="J9" s="37">
        <f t="shared" si="2"/>
        <v>3.7083333333333335</v>
      </c>
      <c r="K9" s="45">
        <f>('LO Detail'!G45/'LO Detail'!G43)*100</f>
        <v>16.666666666666664</v>
      </c>
      <c r="L9" s="45">
        <f>('LO Detail'!G48/'LO Detail'!G43)*100</f>
        <v>25</v>
      </c>
      <c r="M9" s="45"/>
      <c r="O9" s="40"/>
    </row>
    <row r="10" spans="1:15" ht="12.75">
      <c r="A10" s="40" t="s">
        <v>345</v>
      </c>
      <c r="B10" s="20">
        <v>8</v>
      </c>
      <c r="C10" s="20">
        <v>141</v>
      </c>
      <c r="D10" s="20">
        <v>43</v>
      </c>
      <c r="F10" s="20">
        <f>'LO Detail'!H43</f>
        <v>24</v>
      </c>
      <c r="G10" s="36">
        <f>(F10/D10)*100</f>
        <v>55.81395348837209</v>
      </c>
      <c r="H10" s="20">
        <f>'LO Detail'!H41</f>
        <v>106</v>
      </c>
      <c r="I10" s="36">
        <f>(H10/C10)*100</f>
        <v>75.177304964539</v>
      </c>
      <c r="J10" s="37">
        <f>H10/F10</f>
        <v>4.416666666666667</v>
      </c>
      <c r="K10" s="45">
        <f>('LO Detail'!H45/'LO Detail'!H43)*100</f>
        <v>4.166666666666666</v>
      </c>
      <c r="L10" s="45">
        <f>('LO Detail'!H48/'LO Detail'!H43)*100</f>
        <v>20.833333333333336</v>
      </c>
      <c r="M10" s="45"/>
      <c r="O10" s="40"/>
    </row>
    <row r="11" spans="1:15" ht="12.75">
      <c r="A11" s="40" t="s">
        <v>388</v>
      </c>
      <c r="B11" s="20">
        <v>11</v>
      </c>
      <c r="C11" s="20">
        <v>193</v>
      </c>
      <c r="D11" s="20">
        <v>58</v>
      </c>
      <c r="F11" s="20">
        <f>'LO Detail'!I43</f>
        <v>36</v>
      </c>
      <c r="G11" s="36">
        <f>(F11/D11)*100</f>
        <v>62.06896551724138</v>
      </c>
      <c r="H11" s="20">
        <f>'LO Detail'!I41</f>
        <v>162</v>
      </c>
      <c r="I11" s="36">
        <f>(H11/C11)*100</f>
        <v>83.93782383419689</v>
      </c>
      <c r="J11" s="37">
        <f>H11/F11</f>
        <v>4.5</v>
      </c>
      <c r="K11" s="45">
        <f>('LO Detail'!I45/'LO Detail'!I43)*100</f>
        <v>8.333333333333332</v>
      </c>
      <c r="L11" s="45">
        <f>('LO Detail'!I48/'LO Detail'!I43)*100</f>
        <v>25</v>
      </c>
      <c r="M11" s="45"/>
      <c r="O11" s="40"/>
    </row>
    <row r="12" spans="1:15" ht="12.75">
      <c r="A12" s="40" t="s">
        <v>528</v>
      </c>
      <c r="B12" s="20">
        <v>1</v>
      </c>
      <c r="C12" s="20">
        <v>11</v>
      </c>
      <c r="D12" s="20">
        <v>5</v>
      </c>
      <c r="F12" s="20">
        <f>'LO Detail'!J43</f>
        <v>1</v>
      </c>
      <c r="G12" s="36">
        <f>(F12/D12)*100</f>
        <v>20</v>
      </c>
      <c r="H12" s="20">
        <f>'LO Detail'!J41</f>
        <v>9</v>
      </c>
      <c r="I12" s="36">
        <f>(H12/C12)*100</f>
        <v>81.81818181818183</v>
      </c>
      <c r="J12" s="37">
        <f>H12/F12</f>
        <v>9</v>
      </c>
      <c r="K12" s="45">
        <f>('LO Detail'!J45/'LO Detail'!J43)*100</f>
        <v>0</v>
      </c>
      <c r="L12" s="45">
        <f>('LO Detail'!J48/'LO Detail'!J43)*100</f>
        <v>100</v>
      </c>
      <c r="M12" s="45"/>
      <c r="O12" s="40"/>
    </row>
    <row r="13" spans="7:15" ht="12.75">
      <c r="G13" s="36"/>
      <c r="I13" s="36"/>
      <c r="J13" s="37"/>
      <c r="K13" s="45"/>
      <c r="L13" s="45"/>
      <c r="M13" s="45"/>
      <c r="O13" s="40"/>
    </row>
    <row r="14" spans="1:13" ht="12.75">
      <c r="A14" s="20" t="s">
        <v>155</v>
      </c>
      <c r="B14" s="20">
        <f>SUM(B4:B13)</f>
        <v>62</v>
      </c>
      <c r="C14" s="20">
        <f>SUM(C4:C13)</f>
        <v>836</v>
      </c>
      <c r="D14" s="20">
        <f>SUM(D4:D13)</f>
        <v>371</v>
      </c>
      <c r="F14" s="20">
        <f>SUM(F4:F13)</f>
        <v>214</v>
      </c>
      <c r="G14" s="36">
        <f>(F14/D14)*100</f>
        <v>57.68194070080862</v>
      </c>
      <c r="H14" s="20">
        <f>SUM(H4:H13)</f>
        <v>664</v>
      </c>
      <c r="I14" s="36">
        <f>(H14/C14)*100</f>
        <v>79.42583732057416</v>
      </c>
      <c r="J14" s="37">
        <f>H14/F14</f>
        <v>3.102803738317757</v>
      </c>
      <c r="K14" s="45">
        <f>(SUM('LO Detail'!B45:J45)/F14)*100</f>
        <v>20.5607476635514</v>
      </c>
      <c r="L14" s="45">
        <f>(SUM('LO Detail'!B48:J48)/F14)*100</f>
        <v>15.887850467289718</v>
      </c>
      <c r="M14" s="45"/>
    </row>
    <row r="19" ht="12.75">
      <c r="A19" s="40" t="s">
        <v>157</v>
      </c>
    </row>
    <row r="20" ht="12.75">
      <c r="A20" s="40" t="s">
        <v>158</v>
      </c>
    </row>
    <row r="21" ht="12.75">
      <c r="A21" s="40" t="s">
        <v>159</v>
      </c>
    </row>
    <row r="22" ht="12.75">
      <c r="A22" s="40" t="s">
        <v>160</v>
      </c>
    </row>
    <row r="23" ht="12.75">
      <c r="A23" s="40" t="s">
        <v>161</v>
      </c>
    </row>
    <row r="24" ht="12.75">
      <c r="A24" s="40" t="s">
        <v>162</v>
      </c>
    </row>
    <row r="25" ht="12.75">
      <c r="A25" s="40"/>
    </row>
    <row r="26" ht="12.75">
      <c r="A26" s="40"/>
    </row>
    <row r="27" ht="12.75">
      <c r="A27" t="s">
        <v>526</v>
      </c>
    </row>
    <row r="28" spans="1:14" ht="12.75">
      <c r="A28" s="26"/>
      <c r="B28" s="26"/>
      <c r="C28" s="26"/>
      <c r="D28" s="26"/>
      <c r="E28" s="210"/>
      <c r="F28" s="210"/>
      <c r="G28" s="210"/>
      <c r="H28" s="210"/>
      <c r="I28" s="210"/>
      <c r="J28" s="210"/>
      <c r="K28" s="25"/>
      <c r="L28" s="25"/>
      <c r="M28" s="25"/>
      <c r="N28" s="38"/>
    </row>
    <row r="29" spans="1:13" ht="12.75">
      <c r="A29" s="22"/>
      <c r="B29" s="22"/>
      <c r="C29" s="22"/>
      <c r="D29" s="22"/>
      <c r="E29" s="22"/>
      <c r="F29" s="44"/>
      <c r="G29" s="22"/>
      <c r="H29" s="44"/>
      <c r="I29" s="22"/>
      <c r="J29" s="44"/>
      <c r="K29" s="44"/>
      <c r="L29" s="44"/>
      <c r="M29" s="44"/>
    </row>
    <row r="30" spans="1:13" ht="12.75">
      <c r="A30" s="46"/>
      <c r="B30" s="46"/>
      <c r="C30" s="46"/>
      <c r="D30" s="46"/>
      <c r="E30" s="46"/>
      <c r="F30" s="47"/>
      <c r="G30" s="46"/>
      <c r="H30" s="47"/>
      <c r="I30" s="46"/>
      <c r="J30" s="47"/>
      <c r="K30" s="36"/>
      <c r="L30" s="36"/>
      <c r="M30" s="36"/>
    </row>
    <row r="31" spans="6:13" ht="12.75">
      <c r="F31" s="36"/>
      <c r="H31" s="36"/>
      <c r="J31" s="36"/>
      <c r="K31" s="36"/>
      <c r="L31" s="36"/>
      <c r="M31" s="36"/>
    </row>
    <row r="32" spans="6:13" ht="12.75">
      <c r="F32" s="36"/>
      <c r="H32" s="36"/>
      <c r="J32" s="36"/>
      <c r="K32" s="36"/>
      <c r="L32" s="36"/>
      <c r="M32" s="36"/>
    </row>
    <row r="33" spans="6:13" ht="12.75">
      <c r="F33" s="36"/>
      <c r="H33" s="36"/>
      <c r="J33" s="36"/>
      <c r="K33" s="36"/>
      <c r="L33" s="36"/>
      <c r="M33" s="36"/>
    </row>
    <row r="34" spans="6:13" ht="12.75">
      <c r="F34" s="36"/>
      <c r="H34" s="36"/>
      <c r="J34" s="36"/>
      <c r="K34" s="36"/>
      <c r="L34" s="36"/>
      <c r="M34" s="36"/>
    </row>
    <row r="35" spans="6:13" ht="12.75">
      <c r="F35" s="36"/>
      <c r="H35" s="36"/>
      <c r="J35" s="36"/>
      <c r="K35" s="36"/>
      <c r="L35" s="36"/>
      <c r="M35" s="36"/>
    </row>
    <row r="36" spans="6:13" ht="12.75">
      <c r="F36" s="36"/>
      <c r="H36" s="36"/>
      <c r="J36" s="36"/>
      <c r="K36" s="36"/>
      <c r="L36" s="36"/>
      <c r="M36" s="36"/>
    </row>
  </sheetData>
  <mergeCells count="2">
    <mergeCell ref="F2:J2"/>
    <mergeCell ref="E28:J28"/>
  </mergeCells>
  <printOptions/>
  <pageMargins left="0.75" right="0.75" top="1" bottom="1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8"/>
  <sheetViews>
    <sheetView zoomScale="85" zoomScaleNormal="85" workbookViewId="0" topLeftCell="A1">
      <selection activeCell="N38" sqref="N38"/>
    </sheetView>
  </sheetViews>
  <sheetFormatPr defaultColWidth="9.140625" defaultRowHeight="12.75"/>
  <cols>
    <col min="1" max="1" width="9.140625" style="25" customWidth="1"/>
    <col min="2" max="2" width="10.8515625" style="30" bestFit="1" customWidth="1"/>
    <col min="3" max="3" width="12.57421875" style="30" bestFit="1" customWidth="1"/>
    <col min="4" max="4" width="9.140625" style="30" customWidth="1"/>
    <col min="5" max="5" width="10.8515625" style="30" bestFit="1" customWidth="1"/>
    <col min="6" max="7" width="9.140625" style="30" customWidth="1"/>
    <col min="8" max="8" width="10.8515625" style="30" bestFit="1" customWidth="1"/>
    <col min="9" max="9" width="12.57421875" style="30" bestFit="1" customWidth="1"/>
    <col min="10" max="12" width="9.140625" style="30" customWidth="1"/>
    <col min="13" max="16384" width="9.140625" style="20" customWidth="1"/>
  </cols>
  <sheetData>
    <row r="1" spans="1:12" s="21" customFormat="1" ht="18">
      <c r="A1" s="19"/>
      <c r="B1" s="211">
        <v>2002</v>
      </c>
      <c r="C1" s="211"/>
      <c r="D1" s="212"/>
      <c r="E1" s="213">
        <v>2003</v>
      </c>
      <c r="F1" s="211"/>
      <c r="G1" s="212"/>
      <c r="H1" s="211">
        <v>2004</v>
      </c>
      <c r="I1" s="211"/>
      <c r="J1" s="212"/>
      <c r="K1" s="18"/>
      <c r="L1" s="18"/>
    </row>
    <row r="2" spans="1:12" s="26" customFormat="1" ht="12.75" customHeight="1">
      <c r="A2" s="214" t="s">
        <v>132</v>
      </c>
      <c r="B2" s="22" t="s">
        <v>133</v>
      </c>
      <c r="C2" s="22" t="s">
        <v>134</v>
      </c>
      <c r="D2" s="23" t="s">
        <v>135</v>
      </c>
      <c r="E2" s="24" t="s">
        <v>133</v>
      </c>
      <c r="F2" s="22" t="s">
        <v>134</v>
      </c>
      <c r="G2" s="23" t="s">
        <v>135</v>
      </c>
      <c r="H2" s="22" t="s">
        <v>133</v>
      </c>
      <c r="I2" s="22" t="s">
        <v>134</v>
      </c>
      <c r="J2" s="23" t="s">
        <v>135</v>
      </c>
      <c r="K2" s="25"/>
      <c r="L2" s="25"/>
    </row>
    <row r="3" spans="1:10" ht="12.75">
      <c r="A3" s="214"/>
      <c r="B3" s="27"/>
      <c r="C3" s="27"/>
      <c r="D3" s="28"/>
      <c r="E3" s="29"/>
      <c r="F3" s="27"/>
      <c r="G3" s="28"/>
      <c r="H3" s="27"/>
      <c r="I3" s="27"/>
      <c r="J3" s="28"/>
    </row>
    <row r="4" spans="1:10" ht="12.75">
      <c r="A4" s="214"/>
      <c r="B4" s="27">
        <v>0</v>
      </c>
      <c r="C4" s="27">
        <v>0</v>
      </c>
      <c r="D4" s="28">
        <v>6</v>
      </c>
      <c r="E4" s="29">
        <v>6</v>
      </c>
      <c r="F4" s="27">
        <v>3</v>
      </c>
      <c r="G4" s="28">
        <v>0</v>
      </c>
      <c r="H4" s="27">
        <v>5</v>
      </c>
      <c r="I4" s="27">
        <v>7</v>
      </c>
      <c r="J4" s="28">
        <v>9</v>
      </c>
    </row>
    <row r="5" spans="1:10" ht="12.75">
      <c r="A5" s="214"/>
      <c r="B5" s="27">
        <v>1</v>
      </c>
      <c r="C5" s="27">
        <v>3</v>
      </c>
      <c r="D5" s="28">
        <v>0</v>
      </c>
      <c r="E5" s="29">
        <v>0</v>
      </c>
      <c r="F5" s="27">
        <v>0</v>
      </c>
      <c r="G5" s="28">
        <v>5</v>
      </c>
      <c r="H5" s="27">
        <v>9</v>
      </c>
      <c r="I5" s="27">
        <v>3</v>
      </c>
      <c r="J5" s="28"/>
    </row>
    <row r="6" spans="1:10" ht="12.75">
      <c r="A6" s="214"/>
      <c r="B6" s="27">
        <v>0</v>
      </c>
      <c r="C6" s="27">
        <v>2</v>
      </c>
      <c r="D6" s="28">
        <v>1</v>
      </c>
      <c r="E6" s="29">
        <v>0</v>
      </c>
      <c r="F6" s="27">
        <v>0</v>
      </c>
      <c r="G6" s="28">
        <v>0</v>
      </c>
      <c r="H6" s="27">
        <v>4</v>
      </c>
      <c r="I6" s="27">
        <v>4</v>
      </c>
      <c r="J6" s="28"/>
    </row>
    <row r="7" spans="1:10" ht="12.75">
      <c r="A7" s="214"/>
      <c r="B7" s="27">
        <v>1</v>
      </c>
      <c r="C7" s="27">
        <v>5</v>
      </c>
      <c r="D7" s="28">
        <v>0</v>
      </c>
      <c r="E7" s="29">
        <v>0</v>
      </c>
      <c r="F7" s="27">
        <v>0</v>
      </c>
      <c r="G7" s="28">
        <v>3</v>
      </c>
      <c r="H7" s="27">
        <v>4</v>
      </c>
      <c r="I7" s="27">
        <v>15</v>
      </c>
      <c r="J7" s="28"/>
    </row>
    <row r="8" spans="1:10" ht="12.75">
      <c r="A8" s="214"/>
      <c r="B8" s="27">
        <v>0</v>
      </c>
      <c r="C8" s="27">
        <v>11</v>
      </c>
      <c r="D8" s="28">
        <v>1</v>
      </c>
      <c r="E8" s="29">
        <v>1</v>
      </c>
      <c r="F8" s="27">
        <v>0</v>
      </c>
      <c r="G8" s="28">
        <v>9</v>
      </c>
      <c r="H8" s="27">
        <v>2</v>
      </c>
      <c r="I8" s="27">
        <v>0</v>
      </c>
      <c r="J8" s="28"/>
    </row>
    <row r="9" spans="1:10" ht="12.75">
      <c r="A9" s="214"/>
      <c r="B9" s="27">
        <v>1</v>
      </c>
      <c r="C9" s="27">
        <v>1</v>
      </c>
      <c r="D9" s="28">
        <v>1</v>
      </c>
      <c r="E9" s="29">
        <v>7</v>
      </c>
      <c r="F9" s="27">
        <v>4</v>
      </c>
      <c r="G9" s="28">
        <v>5</v>
      </c>
      <c r="H9" s="27">
        <v>16</v>
      </c>
      <c r="I9" s="27">
        <v>15</v>
      </c>
      <c r="J9" s="28"/>
    </row>
    <row r="10" spans="1:10" ht="12.75">
      <c r="A10" s="214"/>
      <c r="B10" s="27">
        <v>1</v>
      </c>
      <c r="C10" s="27">
        <v>4</v>
      </c>
      <c r="D10" s="28">
        <v>0</v>
      </c>
      <c r="E10" s="29">
        <v>3</v>
      </c>
      <c r="F10" s="27">
        <v>4</v>
      </c>
      <c r="G10" s="28">
        <v>4</v>
      </c>
      <c r="H10" s="27">
        <v>6</v>
      </c>
      <c r="I10" s="27">
        <v>3</v>
      </c>
      <c r="J10" s="28"/>
    </row>
    <row r="11" spans="1:10" ht="12.75">
      <c r="A11" s="214"/>
      <c r="B11" s="27">
        <v>0</v>
      </c>
      <c r="C11" s="27">
        <v>1</v>
      </c>
      <c r="D11" s="28">
        <v>2</v>
      </c>
      <c r="E11" s="29">
        <v>2</v>
      </c>
      <c r="F11" s="27">
        <v>4</v>
      </c>
      <c r="G11" s="28">
        <v>1</v>
      </c>
      <c r="H11" s="27">
        <v>15</v>
      </c>
      <c r="I11" s="27">
        <v>7</v>
      </c>
      <c r="J11" s="28"/>
    </row>
    <row r="12" spans="1:10" ht="12.75">
      <c r="A12" s="214"/>
      <c r="B12" s="27">
        <v>0</v>
      </c>
      <c r="C12" s="27">
        <v>2</v>
      </c>
      <c r="D12" s="28">
        <v>0</v>
      </c>
      <c r="E12" s="29">
        <v>3</v>
      </c>
      <c r="F12" s="27">
        <v>1</v>
      </c>
      <c r="G12" s="28">
        <v>2</v>
      </c>
      <c r="H12" s="27">
        <v>3</v>
      </c>
      <c r="I12" s="27">
        <v>2</v>
      </c>
      <c r="J12" s="28"/>
    </row>
    <row r="13" spans="1:10" ht="12.75">
      <c r="A13" s="214"/>
      <c r="B13" s="27">
        <v>1</v>
      </c>
      <c r="C13" s="27">
        <v>6</v>
      </c>
      <c r="D13" s="28">
        <v>3</v>
      </c>
      <c r="E13" s="29">
        <v>4</v>
      </c>
      <c r="F13" s="27">
        <v>1</v>
      </c>
      <c r="G13" s="28">
        <v>4</v>
      </c>
      <c r="H13" s="27">
        <v>2</v>
      </c>
      <c r="I13" s="27">
        <v>4</v>
      </c>
      <c r="J13" s="28"/>
    </row>
    <row r="14" spans="1:10" ht="12.75">
      <c r="A14" s="41"/>
      <c r="B14" s="27">
        <v>6</v>
      </c>
      <c r="C14" s="27">
        <v>0</v>
      </c>
      <c r="D14" s="28">
        <v>4</v>
      </c>
      <c r="E14" s="29">
        <v>4</v>
      </c>
      <c r="F14" s="27">
        <v>4</v>
      </c>
      <c r="G14" s="28">
        <v>9</v>
      </c>
      <c r="H14" s="27">
        <v>3</v>
      </c>
      <c r="I14" s="27">
        <v>0</v>
      </c>
      <c r="J14" s="28"/>
    </row>
    <row r="15" spans="1:10" ht="12.75">
      <c r="A15" s="41"/>
      <c r="B15" s="27">
        <v>3</v>
      </c>
      <c r="C15" s="27">
        <v>3</v>
      </c>
      <c r="D15" s="28">
        <v>0</v>
      </c>
      <c r="E15" s="29">
        <v>1</v>
      </c>
      <c r="F15" s="27">
        <v>4</v>
      </c>
      <c r="G15" s="28">
        <v>2</v>
      </c>
      <c r="H15" s="27">
        <v>2</v>
      </c>
      <c r="I15" s="27">
        <v>2</v>
      </c>
      <c r="J15" s="28"/>
    </row>
    <row r="16" spans="1:10" ht="12.75">
      <c r="A16" s="41"/>
      <c r="B16" s="27">
        <v>4</v>
      </c>
      <c r="C16" s="27">
        <v>0</v>
      </c>
      <c r="D16" s="28">
        <v>3</v>
      </c>
      <c r="E16" s="29">
        <v>0</v>
      </c>
      <c r="F16" s="27">
        <v>0</v>
      </c>
      <c r="G16" s="28">
        <v>1</v>
      </c>
      <c r="H16" s="27">
        <v>10</v>
      </c>
      <c r="I16" s="27">
        <v>5</v>
      </c>
      <c r="J16" s="28"/>
    </row>
    <row r="17" spans="1:10" ht="12.75">
      <c r="A17" s="41"/>
      <c r="B17" s="27">
        <v>5</v>
      </c>
      <c r="C17" s="27">
        <v>2</v>
      </c>
      <c r="D17" s="28">
        <v>1</v>
      </c>
      <c r="E17" s="29">
        <v>2</v>
      </c>
      <c r="F17" s="27">
        <v>2</v>
      </c>
      <c r="G17" s="28">
        <v>2</v>
      </c>
      <c r="H17" s="27">
        <v>3</v>
      </c>
      <c r="I17" s="27">
        <v>1</v>
      </c>
      <c r="J17" s="28"/>
    </row>
    <row r="18" spans="1:10" ht="12.75">
      <c r="A18" s="41"/>
      <c r="B18" s="27">
        <v>6</v>
      </c>
      <c r="C18" s="27">
        <v>2</v>
      </c>
      <c r="D18" s="28">
        <v>1</v>
      </c>
      <c r="E18" s="29">
        <v>1</v>
      </c>
      <c r="F18" s="27">
        <v>5</v>
      </c>
      <c r="G18" s="28">
        <v>8</v>
      </c>
      <c r="H18" s="27">
        <v>3</v>
      </c>
      <c r="I18" s="27">
        <v>3</v>
      </c>
      <c r="J18" s="28"/>
    </row>
    <row r="19" spans="1:10" ht="12.75">
      <c r="A19" s="23"/>
      <c r="B19" s="27">
        <v>3</v>
      </c>
      <c r="C19" s="27">
        <v>1</v>
      </c>
      <c r="D19" s="28">
        <v>3</v>
      </c>
      <c r="E19" s="29">
        <v>1</v>
      </c>
      <c r="F19" s="27">
        <v>6</v>
      </c>
      <c r="G19" s="28">
        <v>5</v>
      </c>
      <c r="H19" s="27">
        <v>2</v>
      </c>
      <c r="I19" s="27">
        <v>6</v>
      </c>
      <c r="J19" s="28"/>
    </row>
    <row r="20" spans="1:10" ht="12.75">
      <c r="A20" s="23"/>
      <c r="B20" s="27">
        <v>1</v>
      </c>
      <c r="C20" s="27">
        <v>4</v>
      </c>
      <c r="D20" s="28">
        <v>15</v>
      </c>
      <c r="E20" s="29">
        <v>5</v>
      </c>
      <c r="F20" s="27">
        <v>0</v>
      </c>
      <c r="G20" s="28">
        <v>0</v>
      </c>
      <c r="H20" s="27">
        <v>0</v>
      </c>
      <c r="I20" s="27">
        <v>12</v>
      </c>
      <c r="J20" s="28"/>
    </row>
    <row r="21" spans="1:10" ht="12.75">
      <c r="A21" s="23"/>
      <c r="B21" s="27">
        <v>5</v>
      </c>
      <c r="C21" s="27">
        <v>0</v>
      </c>
      <c r="D21" s="28">
        <v>6</v>
      </c>
      <c r="E21" s="29">
        <v>0</v>
      </c>
      <c r="F21" s="27">
        <v>1</v>
      </c>
      <c r="G21" s="28">
        <v>3</v>
      </c>
      <c r="H21" s="27">
        <v>1</v>
      </c>
      <c r="I21" s="27">
        <v>2</v>
      </c>
      <c r="J21" s="28"/>
    </row>
    <row r="22" spans="1:10" ht="12.75">
      <c r="A22" s="23"/>
      <c r="B22" s="27">
        <v>10</v>
      </c>
      <c r="C22" s="27">
        <v>1</v>
      </c>
      <c r="D22" s="28">
        <v>3</v>
      </c>
      <c r="E22" s="29">
        <v>2</v>
      </c>
      <c r="F22" s="27">
        <v>4</v>
      </c>
      <c r="G22" s="28">
        <v>7</v>
      </c>
      <c r="H22" s="27">
        <v>3</v>
      </c>
      <c r="I22" s="27">
        <v>3</v>
      </c>
      <c r="J22" s="28"/>
    </row>
    <row r="23" spans="1:10" ht="12.75">
      <c r="A23" s="23"/>
      <c r="C23" s="27">
        <v>0</v>
      </c>
      <c r="D23" s="28">
        <v>2</v>
      </c>
      <c r="E23" s="29">
        <v>0</v>
      </c>
      <c r="F23" s="27">
        <v>1</v>
      </c>
      <c r="G23" s="28">
        <v>2</v>
      </c>
      <c r="H23" s="30">
        <v>4</v>
      </c>
      <c r="I23" s="27">
        <v>2</v>
      </c>
      <c r="J23" s="28"/>
    </row>
    <row r="24" spans="1:10" ht="12.75">
      <c r="A24" s="23"/>
      <c r="C24" s="27">
        <v>0</v>
      </c>
      <c r="D24" s="28">
        <v>0</v>
      </c>
      <c r="E24" s="29">
        <v>0</v>
      </c>
      <c r="F24" s="27">
        <v>2</v>
      </c>
      <c r="G24" s="28">
        <v>5</v>
      </c>
      <c r="H24" s="30">
        <v>1</v>
      </c>
      <c r="I24" s="27">
        <v>5</v>
      </c>
      <c r="J24" s="28"/>
    </row>
    <row r="25" spans="1:10" ht="12.75">
      <c r="A25" s="23"/>
      <c r="C25" s="27">
        <v>1</v>
      </c>
      <c r="D25" s="28">
        <v>4</v>
      </c>
      <c r="E25" s="29">
        <v>0</v>
      </c>
      <c r="F25" s="27">
        <v>0</v>
      </c>
      <c r="G25" s="28">
        <v>6</v>
      </c>
      <c r="H25" s="30">
        <v>2</v>
      </c>
      <c r="I25" s="27">
        <v>5</v>
      </c>
      <c r="J25" s="28"/>
    </row>
    <row r="26" spans="1:10" ht="12.75">
      <c r="A26" s="23"/>
      <c r="B26" s="27"/>
      <c r="C26" s="27">
        <v>1</v>
      </c>
      <c r="D26" s="28">
        <v>2</v>
      </c>
      <c r="E26" s="29">
        <v>3</v>
      </c>
      <c r="F26" s="27">
        <v>4</v>
      </c>
      <c r="G26" s="28">
        <v>6</v>
      </c>
      <c r="H26" s="27">
        <v>1</v>
      </c>
      <c r="I26" s="27">
        <v>5</v>
      </c>
      <c r="J26" s="28"/>
    </row>
    <row r="27" spans="1:10" ht="12.75">
      <c r="A27" s="23"/>
      <c r="B27" s="27"/>
      <c r="C27" s="27">
        <v>2</v>
      </c>
      <c r="D27" s="28">
        <v>2</v>
      </c>
      <c r="F27" s="27">
        <v>0</v>
      </c>
      <c r="G27" s="28">
        <v>0</v>
      </c>
      <c r="H27" s="27">
        <v>5</v>
      </c>
      <c r="I27" s="27">
        <v>6</v>
      </c>
      <c r="J27" s="28"/>
    </row>
    <row r="28" spans="1:10" ht="12.75">
      <c r="A28" s="23"/>
      <c r="B28" s="27"/>
      <c r="C28" s="27">
        <v>2</v>
      </c>
      <c r="D28" s="28"/>
      <c r="F28" s="27">
        <v>4</v>
      </c>
      <c r="G28" s="28"/>
      <c r="H28" s="27"/>
      <c r="I28" s="27">
        <v>6</v>
      </c>
      <c r="J28" s="28"/>
    </row>
    <row r="29" spans="1:10" ht="12.75">
      <c r="A29" s="23"/>
      <c r="B29" s="27"/>
      <c r="C29" s="27">
        <v>6</v>
      </c>
      <c r="D29" s="28"/>
      <c r="F29" s="27">
        <v>3</v>
      </c>
      <c r="G29" s="28"/>
      <c r="H29" s="27"/>
      <c r="I29" s="27">
        <v>3</v>
      </c>
      <c r="J29" s="28"/>
    </row>
    <row r="30" spans="1:10" ht="12.75">
      <c r="A30" s="23"/>
      <c r="B30" s="27"/>
      <c r="C30" s="27">
        <v>1</v>
      </c>
      <c r="E30" s="29"/>
      <c r="F30" s="27">
        <v>3</v>
      </c>
      <c r="G30" s="28"/>
      <c r="H30" s="27"/>
      <c r="I30" s="27">
        <v>3</v>
      </c>
      <c r="J30" s="28"/>
    </row>
    <row r="31" spans="1:10" ht="12.75">
      <c r="A31" s="23"/>
      <c r="B31" s="27"/>
      <c r="C31" s="27">
        <v>3</v>
      </c>
      <c r="D31" s="28"/>
      <c r="E31" s="29"/>
      <c r="F31" s="27">
        <v>0</v>
      </c>
      <c r="G31" s="28"/>
      <c r="H31" s="27"/>
      <c r="I31" s="27">
        <v>4</v>
      </c>
      <c r="J31" s="28"/>
    </row>
    <row r="32" spans="1:10" ht="12.75">
      <c r="A32" s="23"/>
      <c r="B32" s="27"/>
      <c r="C32" s="27">
        <v>0</v>
      </c>
      <c r="D32" s="28"/>
      <c r="E32" s="29"/>
      <c r="F32" s="27">
        <v>5</v>
      </c>
      <c r="G32" s="28"/>
      <c r="H32" s="27"/>
      <c r="I32" s="27">
        <v>5</v>
      </c>
      <c r="J32" s="28"/>
    </row>
    <row r="33" spans="1:10" ht="12.75">
      <c r="A33" s="23"/>
      <c r="B33" s="27"/>
      <c r="C33" s="27">
        <v>0</v>
      </c>
      <c r="D33" s="28"/>
      <c r="E33" s="29"/>
      <c r="F33" s="27">
        <v>11</v>
      </c>
      <c r="G33" s="28"/>
      <c r="H33" s="27"/>
      <c r="I33" s="27">
        <v>7</v>
      </c>
      <c r="J33" s="28"/>
    </row>
    <row r="34" spans="1:10" ht="12.75">
      <c r="A34" s="23"/>
      <c r="B34" s="27"/>
      <c r="C34" s="27">
        <v>1</v>
      </c>
      <c r="D34" s="28"/>
      <c r="E34" s="29"/>
      <c r="F34" s="27">
        <v>2</v>
      </c>
      <c r="G34" s="28"/>
      <c r="H34" s="27"/>
      <c r="I34" s="27">
        <v>0</v>
      </c>
      <c r="J34" s="28"/>
    </row>
    <row r="35" spans="1:10" ht="12.75">
      <c r="A35" s="23"/>
      <c r="B35" s="27"/>
      <c r="C35" s="27"/>
      <c r="D35" s="28"/>
      <c r="E35" s="29"/>
      <c r="F35" s="27">
        <v>2</v>
      </c>
      <c r="G35" s="28"/>
      <c r="H35" s="27"/>
      <c r="I35" s="27">
        <v>4</v>
      </c>
      <c r="J35" s="28"/>
    </row>
    <row r="36" spans="1:10" ht="12.75">
      <c r="A36" s="23"/>
      <c r="B36" s="27"/>
      <c r="C36" s="27"/>
      <c r="D36" s="28"/>
      <c r="E36" s="29"/>
      <c r="F36" s="27"/>
      <c r="G36" s="28"/>
      <c r="H36" s="27"/>
      <c r="I36" s="27">
        <v>4</v>
      </c>
      <c r="J36" s="28"/>
    </row>
    <row r="37" spans="1:10" ht="12.75">
      <c r="A37" s="23"/>
      <c r="B37" s="27"/>
      <c r="C37" s="27"/>
      <c r="D37" s="28"/>
      <c r="E37" s="29"/>
      <c r="F37" s="27"/>
      <c r="G37" s="28"/>
      <c r="H37" s="27"/>
      <c r="I37" s="27">
        <v>5</v>
      </c>
      <c r="J37" s="28"/>
    </row>
    <row r="38" spans="1:10" ht="12.75">
      <c r="A38" s="23"/>
      <c r="B38" s="27"/>
      <c r="C38" s="27"/>
      <c r="D38" s="28"/>
      <c r="E38" s="29"/>
      <c r="F38" s="27"/>
      <c r="G38" s="28"/>
      <c r="H38" s="27"/>
      <c r="I38" s="27">
        <v>3</v>
      </c>
      <c r="J38" s="28"/>
    </row>
    <row r="39" spans="1:10" ht="12.75">
      <c r="A39" s="23"/>
      <c r="B39" s="27"/>
      <c r="C39" s="27"/>
      <c r="D39" s="28"/>
      <c r="E39" s="29"/>
      <c r="F39" s="27"/>
      <c r="G39" s="28"/>
      <c r="H39" s="27"/>
      <c r="I39" s="27">
        <v>1</v>
      </c>
      <c r="J39" s="28"/>
    </row>
    <row r="40" spans="1:10" ht="13.5" thickBot="1">
      <c r="A40" s="42"/>
      <c r="B40" s="32"/>
      <c r="C40" s="32"/>
      <c r="D40" s="33"/>
      <c r="E40" s="34"/>
      <c r="F40" s="32"/>
      <c r="G40" s="33"/>
      <c r="H40" s="32"/>
      <c r="I40" s="32"/>
      <c r="J40" s="33"/>
    </row>
    <row r="41" spans="1:11" ht="12.75">
      <c r="A41" s="23" t="s">
        <v>136</v>
      </c>
      <c r="B41" s="27">
        <f aca="true" t="shared" si="0" ref="B41:J41">SUM(B4:B40)</f>
        <v>48</v>
      </c>
      <c r="C41" s="27">
        <f t="shared" si="0"/>
        <v>65</v>
      </c>
      <c r="D41" s="35">
        <f t="shared" si="0"/>
        <v>60</v>
      </c>
      <c r="E41" s="27">
        <f t="shared" si="0"/>
        <v>45</v>
      </c>
      <c r="F41" s="27">
        <f t="shared" si="0"/>
        <v>80</v>
      </c>
      <c r="G41" s="27">
        <f t="shared" si="0"/>
        <v>89</v>
      </c>
      <c r="H41" s="27">
        <f t="shared" si="0"/>
        <v>106</v>
      </c>
      <c r="I41" s="27">
        <f t="shared" si="0"/>
        <v>162</v>
      </c>
      <c r="J41" s="27">
        <f t="shared" si="0"/>
        <v>9</v>
      </c>
      <c r="K41" s="29"/>
    </row>
    <row r="42" spans="1:10" ht="12.75">
      <c r="A42" s="23"/>
      <c r="B42" s="27"/>
      <c r="C42" s="27"/>
      <c r="D42" s="28"/>
      <c r="E42" s="27"/>
      <c r="F42" s="27"/>
      <c r="G42" s="27"/>
      <c r="H42" s="27"/>
      <c r="I42" s="27"/>
      <c r="J42" s="28"/>
    </row>
    <row r="43" spans="1:11" ht="12.75">
      <c r="A43" s="23" t="s">
        <v>137</v>
      </c>
      <c r="B43" s="27">
        <f aca="true" t="shared" si="1" ref="B43:G43">COUNT(B4:B40)</f>
        <v>19</v>
      </c>
      <c r="C43" s="27">
        <f t="shared" si="1"/>
        <v>31</v>
      </c>
      <c r="D43" s="28">
        <f t="shared" si="1"/>
        <v>24</v>
      </c>
      <c r="E43" s="27">
        <f t="shared" si="1"/>
        <v>23</v>
      </c>
      <c r="F43" s="27">
        <f t="shared" si="1"/>
        <v>32</v>
      </c>
      <c r="G43" s="27">
        <f t="shared" si="1"/>
        <v>24</v>
      </c>
      <c r="H43" s="27">
        <f>COUNT(H4:H40)</f>
        <v>24</v>
      </c>
      <c r="I43" s="27">
        <f>COUNT(I4:I40)</f>
        <v>36</v>
      </c>
      <c r="J43" s="27">
        <f>COUNT(J4:J40)</f>
        <v>1</v>
      </c>
      <c r="K43" s="29"/>
    </row>
    <row r="44" spans="1:11" ht="12.75">
      <c r="A44" s="23"/>
      <c r="D44" s="28"/>
      <c r="G44" s="27"/>
      <c r="H44" s="27"/>
      <c r="I44" s="27"/>
      <c r="J44" s="27"/>
      <c r="K44" s="29"/>
    </row>
    <row r="45" spans="1:11" ht="12.75">
      <c r="A45" s="23">
        <v>0</v>
      </c>
      <c r="B45" s="30">
        <f aca="true" t="shared" si="2" ref="B45:G45">COUNTIF(B4:B40,0)</f>
        <v>5</v>
      </c>
      <c r="C45" s="30">
        <f t="shared" si="2"/>
        <v>8</v>
      </c>
      <c r="D45" s="28">
        <f t="shared" si="2"/>
        <v>6</v>
      </c>
      <c r="E45" s="30">
        <f t="shared" si="2"/>
        <v>8</v>
      </c>
      <c r="F45" s="30">
        <f t="shared" si="2"/>
        <v>9</v>
      </c>
      <c r="G45" s="30">
        <f t="shared" si="2"/>
        <v>4</v>
      </c>
      <c r="H45" s="30">
        <f>COUNTIF(H4:H40,0)</f>
        <v>1</v>
      </c>
      <c r="I45" s="30">
        <f>COUNTIF(I4:I40,0)</f>
        <v>3</v>
      </c>
      <c r="J45" s="30">
        <f>COUNTIF(J4:J40,0)</f>
        <v>0</v>
      </c>
      <c r="K45" s="29"/>
    </row>
    <row r="46" spans="1:11" ht="12.75">
      <c r="A46" s="23" t="s">
        <v>138</v>
      </c>
      <c r="B46" s="30">
        <f aca="true" t="shared" si="3" ref="B46:J46">COUNTIF(B4:B40,"&lt;3")-B45</f>
        <v>6</v>
      </c>
      <c r="C46" s="30">
        <f t="shared" si="3"/>
        <v>14</v>
      </c>
      <c r="D46" s="28">
        <f t="shared" si="3"/>
        <v>9</v>
      </c>
      <c r="E46" s="30">
        <f t="shared" si="3"/>
        <v>7</v>
      </c>
      <c r="F46" s="30">
        <f t="shared" si="3"/>
        <v>8</v>
      </c>
      <c r="G46" s="30">
        <f t="shared" si="3"/>
        <v>6</v>
      </c>
      <c r="H46" s="30">
        <f t="shared" si="3"/>
        <v>8</v>
      </c>
      <c r="I46" s="30">
        <f t="shared" si="3"/>
        <v>6</v>
      </c>
      <c r="J46" s="30">
        <f t="shared" si="3"/>
        <v>0</v>
      </c>
      <c r="K46" s="29"/>
    </row>
    <row r="47" spans="1:11" ht="12.75">
      <c r="A47" s="43" t="s">
        <v>139</v>
      </c>
      <c r="B47" s="30">
        <f aca="true" t="shared" si="4" ref="B47:J47">B43-B45-B46-B48</f>
        <v>5</v>
      </c>
      <c r="C47" s="30">
        <f t="shared" si="4"/>
        <v>6</v>
      </c>
      <c r="D47" s="28">
        <f t="shared" si="4"/>
        <v>6</v>
      </c>
      <c r="E47" s="30">
        <f t="shared" si="4"/>
        <v>6</v>
      </c>
      <c r="F47" s="30">
        <f t="shared" si="4"/>
        <v>13</v>
      </c>
      <c r="G47" s="30">
        <f t="shared" si="4"/>
        <v>8</v>
      </c>
      <c r="H47" s="30">
        <f t="shared" si="4"/>
        <v>10</v>
      </c>
      <c r="I47" s="30">
        <f t="shared" si="4"/>
        <v>18</v>
      </c>
      <c r="J47" s="30">
        <f t="shared" si="4"/>
        <v>0</v>
      </c>
      <c r="K47" s="29"/>
    </row>
    <row r="48" spans="1:11" ht="12.75">
      <c r="A48" s="23" t="s">
        <v>140</v>
      </c>
      <c r="B48" s="30">
        <f aca="true" t="shared" si="5" ref="B48:G48">COUNTIF(B4:B40,"&gt;5")</f>
        <v>3</v>
      </c>
      <c r="C48" s="30">
        <f t="shared" si="5"/>
        <v>3</v>
      </c>
      <c r="D48" s="28">
        <f t="shared" si="5"/>
        <v>3</v>
      </c>
      <c r="E48" s="30">
        <f t="shared" si="5"/>
        <v>2</v>
      </c>
      <c r="F48" s="30">
        <f t="shared" si="5"/>
        <v>2</v>
      </c>
      <c r="G48" s="30">
        <f t="shared" si="5"/>
        <v>6</v>
      </c>
      <c r="H48" s="30">
        <f>COUNTIF(H4:H40,"&gt;5")</f>
        <v>5</v>
      </c>
      <c r="I48" s="30">
        <f>COUNTIF(I4:I40,"&gt;5")</f>
        <v>9</v>
      </c>
      <c r="J48" s="30">
        <f>COUNTIF(J4:J40,"&gt;5")</f>
        <v>1</v>
      </c>
      <c r="K48" s="29"/>
    </row>
  </sheetData>
  <mergeCells count="4">
    <mergeCell ref="B1:D1"/>
    <mergeCell ref="E1:G1"/>
    <mergeCell ref="A2:A13"/>
    <mergeCell ref="H1:J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Z116"/>
  <sheetViews>
    <sheetView workbookViewId="0" topLeftCell="A1">
      <pane ySplit="3" topLeftCell="BM63" activePane="bottomLeft" state="frozen"/>
      <selection pane="topLeft" activeCell="A1" sqref="A1"/>
      <selection pane="bottomLeft" activeCell="O83" sqref="O83"/>
    </sheetView>
  </sheetViews>
  <sheetFormatPr defaultColWidth="9.140625" defaultRowHeight="12.75"/>
  <cols>
    <col min="1" max="1" width="7.421875" style="87" customWidth="1"/>
    <col min="2" max="2" width="5.140625" style="87" customWidth="1"/>
    <col min="3" max="3" width="4.140625" style="87" bestFit="1" customWidth="1"/>
    <col min="4" max="4" width="4.421875" style="87" customWidth="1"/>
    <col min="5" max="6" width="4.00390625" style="2" customWidth="1"/>
    <col min="7" max="7" width="4.57421875" style="2" customWidth="1"/>
    <col min="8" max="12" width="4.00390625" style="2" customWidth="1"/>
    <col min="13" max="13" width="5.57421875" style="2" customWidth="1"/>
    <col min="14" max="14" width="5.8515625" style="2" customWidth="1"/>
    <col min="15" max="15" width="13.28125" style="74" bestFit="1" customWidth="1"/>
    <col min="16" max="23" width="4.00390625" style="2" customWidth="1"/>
    <col min="24" max="24" width="5.57421875" style="2" customWidth="1"/>
    <col min="25" max="16384" width="9.140625" style="2" customWidth="1"/>
  </cols>
  <sheetData>
    <row r="2" ht="12.75">
      <c r="E2" s="88" t="s">
        <v>300</v>
      </c>
    </row>
    <row r="3" spans="1:24" ht="12.75">
      <c r="A3" s="89" t="s">
        <v>142</v>
      </c>
      <c r="B3" s="89" t="s">
        <v>302</v>
      </c>
      <c r="C3" s="89" t="s">
        <v>308</v>
      </c>
      <c r="D3" s="91" t="s">
        <v>309</v>
      </c>
      <c r="E3" s="90">
        <v>1</v>
      </c>
      <c r="F3" s="90">
        <v>2</v>
      </c>
      <c r="G3" s="90">
        <v>3</v>
      </c>
      <c r="H3" s="90">
        <v>4</v>
      </c>
      <c r="I3" s="90">
        <v>5</v>
      </c>
      <c r="J3" s="90">
        <v>6</v>
      </c>
      <c r="K3" s="90">
        <v>7</v>
      </c>
      <c r="L3" s="90">
        <v>8</v>
      </c>
      <c r="M3" s="90" t="s">
        <v>299</v>
      </c>
      <c r="O3" s="74" t="s">
        <v>301</v>
      </c>
      <c r="P3" s="90">
        <v>1</v>
      </c>
      <c r="Q3" s="90">
        <v>2</v>
      </c>
      <c r="R3" s="90">
        <v>3</v>
      </c>
      <c r="S3" s="90">
        <v>4</v>
      </c>
      <c r="T3" s="90">
        <v>5</v>
      </c>
      <c r="U3" s="90">
        <v>6</v>
      </c>
      <c r="V3" s="90">
        <v>7</v>
      </c>
      <c r="W3" s="90">
        <v>8</v>
      </c>
      <c r="X3" s="90" t="s">
        <v>299</v>
      </c>
    </row>
    <row r="4" spans="1:24" ht="12.75">
      <c r="A4" s="87" t="s">
        <v>303</v>
      </c>
      <c r="B4" s="87">
        <v>1</v>
      </c>
      <c r="C4" s="87" t="s">
        <v>5</v>
      </c>
      <c r="D4" s="92" t="s">
        <v>311</v>
      </c>
      <c r="L4" s="95"/>
      <c r="M4" s="2">
        <v>22</v>
      </c>
      <c r="O4" s="74" t="s">
        <v>305</v>
      </c>
      <c r="W4" s="95"/>
      <c r="X4" s="2">
        <v>5</v>
      </c>
    </row>
    <row r="5" spans="1:24" ht="12.75">
      <c r="A5" s="87" t="s">
        <v>303</v>
      </c>
      <c r="B5" s="87">
        <v>2</v>
      </c>
      <c r="C5" s="87" t="s">
        <v>310</v>
      </c>
      <c r="D5" s="92" t="s">
        <v>311</v>
      </c>
      <c r="L5" s="95"/>
      <c r="M5" s="2">
        <v>14</v>
      </c>
      <c r="O5" s="74" t="s">
        <v>304</v>
      </c>
      <c r="W5" s="95"/>
      <c r="X5" s="2">
        <v>3</v>
      </c>
    </row>
    <row r="6" spans="1:24" ht="12.75">
      <c r="A6" s="87" t="s">
        <v>303</v>
      </c>
      <c r="B6" s="87">
        <v>3</v>
      </c>
      <c r="C6" s="87" t="s">
        <v>310</v>
      </c>
      <c r="D6" s="92" t="s">
        <v>313</v>
      </c>
      <c r="L6" s="95"/>
      <c r="M6" s="2">
        <v>8</v>
      </c>
      <c r="O6" s="74" t="s">
        <v>306</v>
      </c>
      <c r="W6" s="95"/>
      <c r="X6" s="2">
        <v>10</v>
      </c>
    </row>
    <row r="7" spans="1:23" ht="12.75">
      <c r="A7" s="87" t="s">
        <v>303</v>
      </c>
      <c r="C7" s="87" t="s">
        <v>5</v>
      </c>
      <c r="D7" s="92" t="s">
        <v>320</v>
      </c>
      <c r="L7" s="95"/>
      <c r="O7" s="74" t="s">
        <v>307</v>
      </c>
      <c r="W7" s="95"/>
    </row>
    <row r="8" spans="1:24" ht="12.75">
      <c r="A8" s="87" t="s">
        <v>303</v>
      </c>
      <c r="B8" s="87">
        <v>5</v>
      </c>
      <c r="C8" s="87" t="s">
        <v>310</v>
      </c>
      <c r="D8" s="92" t="s">
        <v>311</v>
      </c>
      <c r="E8" s="2">
        <v>5</v>
      </c>
      <c r="F8" s="2">
        <v>0</v>
      </c>
      <c r="G8" s="2">
        <v>3</v>
      </c>
      <c r="H8" s="2">
        <v>4</v>
      </c>
      <c r="I8" s="2">
        <v>10</v>
      </c>
      <c r="L8" s="95"/>
      <c r="M8" s="2">
        <f aca="true" t="shared" si="0" ref="M8:M21">SUM(E8:L8)</f>
        <v>22</v>
      </c>
      <c r="O8" s="74" t="s">
        <v>305</v>
      </c>
      <c r="P8" s="2">
        <v>5</v>
      </c>
      <c r="Q8" s="2">
        <v>3</v>
      </c>
      <c r="R8" s="2">
        <v>0</v>
      </c>
      <c r="S8" s="2">
        <v>0</v>
      </c>
      <c r="T8" s="2">
        <v>0</v>
      </c>
      <c r="W8" s="95"/>
      <c r="X8" s="2">
        <f aca="true" t="shared" si="1" ref="X8:X21">SUM(P8:W8)</f>
        <v>8</v>
      </c>
    </row>
    <row r="9" spans="1:24" ht="12.75">
      <c r="A9" s="87" t="s">
        <v>303</v>
      </c>
      <c r="B9" s="87">
        <v>6</v>
      </c>
      <c r="C9" s="87" t="s">
        <v>5</v>
      </c>
      <c r="D9" s="92" t="s">
        <v>311</v>
      </c>
      <c r="E9" s="2">
        <v>4</v>
      </c>
      <c r="F9" s="2">
        <v>2</v>
      </c>
      <c r="G9" s="2">
        <v>5</v>
      </c>
      <c r="H9" s="2">
        <v>6</v>
      </c>
      <c r="I9" s="2">
        <v>3</v>
      </c>
      <c r="J9" s="2">
        <v>1</v>
      </c>
      <c r="L9" s="95"/>
      <c r="M9" s="2">
        <f t="shared" si="0"/>
        <v>21</v>
      </c>
      <c r="O9" s="74" t="s">
        <v>304</v>
      </c>
      <c r="P9" s="2">
        <v>0</v>
      </c>
      <c r="Q9" s="2">
        <v>0</v>
      </c>
      <c r="R9" s="2">
        <v>0</v>
      </c>
      <c r="S9" s="2">
        <v>4</v>
      </c>
      <c r="T9" s="2">
        <v>2</v>
      </c>
      <c r="U9" s="2">
        <v>0</v>
      </c>
      <c r="W9" s="95"/>
      <c r="X9" s="2">
        <f t="shared" si="1"/>
        <v>6</v>
      </c>
    </row>
    <row r="10" spans="1:24" ht="12.75">
      <c r="A10" s="87" t="s">
        <v>303</v>
      </c>
      <c r="B10" s="87">
        <v>7</v>
      </c>
      <c r="C10" s="87" t="s">
        <v>5</v>
      </c>
      <c r="D10" s="92" t="s">
        <v>311</v>
      </c>
      <c r="E10" s="2">
        <v>6</v>
      </c>
      <c r="F10" s="2">
        <v>1</v>
      </c>
      <c r="G10" s="2">
        <v>3</v>
      </c>
      <c r="H10" s="2">
        <v>4</v>
      </c>
      <c r="I10" s="2">
        <v>0</v>
      </c>
      <c r="L10" s="95"/>
      <c r="M10" s="2">
        <f t="shared" si="0"/>
        <v>14</v>
      </c>
      <c r="O10" s="74" t="s">
        <v>306</v>
      </c>
      <c r="P10" s="2">
        <v>3</v>
      </c>
      <c r="Q10" s="2">
        <v>3</v>
      </c>
      <c r="R10" s="2">
        <v>0</v>
      </c>
      <c r="S10" s="2">
        <v>0</v>
      </c>
      <c r="T10" s="2">
        <v>6</v>
      </c>
      <c r="U10" s="2">
        <v>1</v>
      </c>
      <c r="W10" s="95"/>
      <c r="X10" s="2">
        <f t="shared" si="1"/>
        <v>13</v>
      </c>
    </row>
    <row r="11" spans="1:24" ht="12.75">
      <c r="A11" s="87" t="s">
        <v>303</v>
      </c>
      <c r="B11" s="87">
        <v>8</v>
      </c>
      <c r="C11" s="87" t="s">
        <v>310</v>
      </c>
      <c r="D11" s="92" t="s">
        <v>311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1</v>
      </c>
      <c r="L11" s="95">
        <v>3</v>
      </c>
      <c r="M11" s="2">
        <f t="shared" si="0"/>
        <v>5</v>
      </c>
      <c r="O11" s="74" t="s">
        <v>307</v>
      </c>
      <c r="P11" s="2">
        <v>1</v>
      </c>
      <c r="Q11" s="2">
        <v>1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95">
        <v>2</v>
      </c>
      <c r="X11" s="2">
        <f t="shared" si="1"/>
        <v>4</v>
      </c>
    </row>
    <row r="12" spans="1:24" ht="12.75">
      <c r="A12" s="80" t="s">
        <v>303</v>
      </c>
      <c r="B12" s="80">
        <v>9</v>
      </c>
      <c r="C12" s="81" t="s">
        <v>5</v>
      </c>
      <c r="D12" s="82" t="s">
        <v>311</v>
      </c>
      <c r="E12" s="83">
        <v>0</v>
      </c>
      <c r="F12" s="83">
        <v>1</v>
      </c>
      <c r="G12" s="83">
        <v>0</v>
      </c>
      <c r="H12" s="83">
        <v>1</v>
      </c>
      <c r="I12" s="83">
        <v>0</v>
      </c>
      <c r="J12" s="83">
        <v>0</v>
      </c>
      <c r="K12" s="83">
        <v>1</v>
      </c>
      <c r="L12" s="96"/>
      <c r="M12" s="83">
        <f t="shared" si="0"/>
        <v>3</v>
      </c>
      <c r="N12" s="83"/>
      <c r="O12" s="94" t="s">
        <v>306</v>
      </c>
      <c r="P12" s="83">
        <v>0</v>
      </c>
      <c r="Q12" s="83">
        <v>0</v>
      </c>
      <c r="R12" s="83">
        <v>0</v>
      </c>
      <c r="S12" s="83">
        <v>0</v>
      </c>
      <c r="T12" s="83">
        <v>2</v>
      </c>
      <c r="U12" s="83">
        <v>0</v>
      </c>
      <c r="V12" s="83">
        <v>0</v>
      </c>
      <c r="W12" s="96"/>
      <c r="X12" s="83">
        <f t="shared" si="1"/>
        <v>2</v>
      </c>
    </row>
    <row r="13" spans="1:24" ht="12.75">
      <c r="A13" s="87" t="s">
        <v>312</v>
      </c>
      <c r="B13" s="87">
        <v>1</v>
      </c>
      <c r="C13" s="87" t="s">
        <v>5</v>
      </c>
      <c r="D13" s="92" t="s">
        <v>313</v>
      </c>
      <c r="E13" s="2">
        <v>0</v>
      </c>
      <c r="F13" s="2">
        <v>0</v>
      </c>
      <c r="G13" s="2">
        <v>0</v>
      </c>
      <c r="H13" s="2">
        <v>2</v>
      </c>
      <c r="I13" s="2">
        <v>0</v>
      </c>
      <c r="J13" s="2">
        <v>1</v>
      </c>
      <c r="L13" s="95"/>
      <c r="M13" s="2">
        <f t="shared" si="0"/>
        <v>3</v>
      </c>
      <c r="O13" s="74" t="s">
        <v>314</v>
      </c>
      <c r="P13" s="2">
        <v>1</v>
      </c>
      <c r="Q13" s="2">
        <v>2</v>
      </c>
      <c r="R13" s="2">
        <v>0</v>
      </c>
      <c r="S13" s="2">
        <v>1</v>
      </c>
      <c r="T13" s="2">
        <v>5</v>
      </c>
      <c r="U13" s="2">
        <v>2</v>
      </c>
      <c r="W13" s="95"/>
      <c r="X13" s="2">
        <f t="shared" si="1"/>
        <v>11</v>
      </c>
    </row>
    <row r="14" spans="1:24" ht="12.75">
      <c r="A14" s="87" t="s">
        <v>312</v>
      </c>
      <c r="B14" s="87">
        <v>2</v>
      </c>
      <c r="C14" s="87" t="s">
        <v>310</v>
      </c>
      <c r="D14" s="92" t="s">
        <v>313</v>
      </c>
      <c r="E14" s="2">
        <v>3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95"/>
      <c r="M14" s="2">
        <f t="shared" si="0"/>
        <v>3</v>
      </c>
      <c r="O14" s="74" t="s">
        <v>314</v>
      </c>
      <c r="P14" s="2">
        <v>1</v>
      </c>
      <c r="Q14" s="2">
        <v>0</v>
      </c>
      <c r="R14" s="2">
        <v>5</v>
      </c>
      <c r="S14" s="2">
        <v>0</v>
      </c>
      <c r="T14" s="2">
        <v>0</v>
      </c>
      <c r="U14" s="2">
        <v>0</v>
      </c>
      <c r="W14" s="95"/>
      <c r="X14" s="2">
        <f t="shared" si="1"/>
        <v>6</v>
      </c>
    </row>
    <row r="15" spans="1:24" ht="12.75">
      <c r="A15" s="87" t="s">
        <v>312</v>
      </c>
      <c r="B15" s="87">
        <v>3</v>
      </c>
      <c r="C15" s="87" t="s">
        <v>310</v>
      </c>
      <c r="D15" s="92" t="s">
        <v>311</v>
      </c>
      <c r="E15" s="2">
        <v>2</v>
      </c>
      <c r="F15" s="2">
        <v>5</v>
      </c>
      <c r="G15" s="2">
        <v>11</v>
      </c>
      <c r="H15" s="2">
        <v>0</v>
      </c>
      <c r="I15" s="2">
        <v>1</v>
      </c>
      <c r="J15" s="2">
        <v>0</v>
      </c>
      <c r="L15" s="95"/>
      <c r="M15" s="2">
        <f t="shared" si="0"/>
        <v>19</v>
      </c>
      <c r="O15" s="74" t="s">
        <v>317</v>
      </c>
      <c r="P15" s="2">
        <v>3</v>
      </c>
      <c r="Q15" s="2">
        <v>0</v>
      </c>
      <c r="R15" s="2">
        <v>5</v>
      </c>
      <c r="S15" s="2">
        <v>1</v>
      </c>
      <c r="T15" s="2">
        <v>2</v>
      </c>
      <c r="U15" s="2">
        <v>0</v>
      </c>
      <c r="W15" s="95"/>
      <c r="X15" s="2">
        <f t="shared" si="1"/>
        <v>11</v>
      </c>
    </row>
    <row r="16" spans="1:24" ht="12.75">
      <c r="A16" s="87" t="s">
        <v>312</v>
      </c>
      <c r="B16" s="87">
        <v>4</v>
      </c>
      <c r="C16" s="87" t="s">
        <v>5</v>
      </c>
      <c r="D16" s="92" t="s">
        <v>311</v>
      </c>
      <c r="E16" s="2">
        <v>4</v>
      </c>
      <c r="F16" s="2">
        <v>1</v>
      </c>
      <c r="G16" s="2">
        <v>1</v>
      </c>
      <c r="H16" s="2">
        <v>2</v>
      </c>
      <c r="I16" s="2">
        <v>2</v>
      </c>
      <c r="J16" s="2">
        <v>6</v>
      </c>
      <c r="L16" s="95"/>
      <c r="M16" s="2">
        <f t="shared" si="0"/>
        <v>16</v>
      </c>
      <c r="O16" s="74" t="s">
        <v>316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5</v>
      </c>
      <c r="V16" s="2">
        <v>0</v>
      </c>
      <c r="W16" s="95"/>
      <c r="X16" s="2">
        <f t="shared" si="1"/>
        <v>5</v>
      </c>
    </row>
    <row r="17" spans="1:24" ht="12.75">
      <c r="A17" s="87" t="s">
        <v>312</v>
      </c>
      <c r="B17" s="87">
        <v>5</v>
      </c>
      <c r="C17" s="87" t="s">
        <v>310</v>
      </c>
      <c r="D17" s="92" t="s">
        <v>311</v>
      </c>
      <c r="E17" s="2">
        <v>1</v>
      </c>
      <c r="F17" s="2">
        <v>0</v>
      </c>
      <c r="G17" s="2">
        <v>0</v>
      </c>
      <c r="H17" s="2">
        <v>3</v>
      </c>
      <c r="I17" s="2">
        <v>0</v>
      </c>
      <c r="J17" s="2">
        <v>0</v>
      </c>
      <c r="K17" s="2">
        <v>2</v>
      </c>
      <c r="L17" s="95"/>
      <c r="M17" s="2">
        <f t="shared" si="0"/>
        <v>6</v>
      </c>
      <c r="O17" s="74" t="s">
        <v>315</v>
      </c>
      <c r="P17" s="2">
        <v>1</v>
      </c>
      <c r="Q17" s="2">
        <v>0</v>
      </c>
      <c r="R17" s="2">
        <v>0</v>
      </c>
      <c r="S17" s="2">
        <v>0</v>
      </c>
      <c r="T17" s="2">
        <v>1</v>
      </c>
      <c r="U17" s="2">
        <v>0</v>
      </c>
      <c r="V17" s="2">
        <v>0</v>
      </c>
      <c r="W17" s="95"/>
      <c r="X17" s="2">
        <f t="shared" si="1"/>
        <v>2</v>
      </c>
    </row>
    <row r="18" spans="1:24" ht="12.75">
      <c r="A18" s="87" t="s">
        <v>312</v>
      </c>
      <c r="B18" s="87">
        <v>6</v>
      </c>
      <c r="C18" s="87" t="s">
        <v>5</v>
      </c>
      <c r="D18" s="92" t="s">
        <v>313</v>
      </c>
      <c r="E18" s="2">
        <v>0</v>
      </c>
      <c r="F18" s="2">
        <v>2</v>
      </c>
      <c r="G18" s="2">
        <v>2</v>
      </c>
      <c r="H18" s="2">
        <v>0</v>
      </c>
      <c r="I18" s="2">
        <v>2</v>
      </c>
      <c r="L18" s="95"/>
      <c r="M18" s="2">
        <f t="shared" si="0"/>
        <v>6</v>
      </c>
      <c r="O18" s="74" t="s">
        <v>331</v>
      </c>
      <c r="P18" s="2">
        <v>0</v>
      </c>
      <c r="Q18" s="2">
        <v>5</v>
      </c>
      <c r="R18" s="2">
        <v>3</v>
      </c>
      <c r="S18" s="2">
        <v>2</v>
      </c>
      <c r="T18" s="2">
        <v>8</v>
      </c>
      <c r="W18" s="95"/>
      <c r="X18" s="2">
        <f t="shared" si="1"/>
        <v>18</v>
      </c>
    </row>
    <row r="19" spans="1:24" ht="12.75">
      <c r="A19" s="87" t="s">
        <v>312</v>
      </c>
      <c r="B19" s="87">
        <v>7</v>
      </c>
      <c r="C19" s="87" t="s">
        <v>5</v>
      </c>
      <c r="D19" s="92" t="s">
        <v>313</v>
      </c>
      <c r="E19" s="2">
        <v>1</v>
      </c>
      <c r="F19" s="2">
        <v>4</v>
      </c>
      <c r="G19" s="2">
        <v>0</v>
      </c>
      <c r="H19" s="2">
        <v>0</v>
      </c>
      <c r="I19" s="2">
        <v>1</v>
      </c>
      <c r="J19" s="2">
        <v>0</v>
      </c>
      <c r="L19" s="95"/>
      <c r="M19" s="2">
        <f t="shared" si="0"/>
        <v>6</v>
      </c>
      <c r="O19" s="74" t="s">
        <v>317</v>
      </c>
      <c r="P19" s="2">
        <v>0</v>
      </c>
      <c r="Q19" s="2">
        <v>2</v>
      </c>
      <c r="R19" s="2">
        <v>6</v>
      </c>
      <c r="S19" s="2">
        <v>2</v>
      </c>
      <c r="T19" s="2">
        <v>0</v>
      </c>
      <c r="U19" s="2">
        <v>3</v>
      </c>
      <c r="W19" s="95"/>
      <c r="X19" s="2">
        <f t="shared" si="1"/>
        <v>13</v>
      </c>
    </row>
    <row r="20" spans="1:24" ht="12.75">
      <c r="A20" s="87" t="s">
        <v>312</v>
      </c>
      <c r="B20" s="87">
        <v>8</v>
      </c>
      <c r="C20" s="87" t="s">
        <v>5</v>
      </c>
      <c r="D20" s="92" t="s">
        <v>313</v>
      </c>
      <c r="E20" s="2">
        <v>1</v>
      </c>
      <c r="F20" s="2">
        <v>0</v>
      </c>
      <c r="G20" s="2">
        <v>0</v>
      </c>
      <c r="H20" s="2">
        <v>1</v>
      </c>
      <c r="I20" s="2">
        <v>1</v>
      </c>
      <c r="J20" s="2">
        <v>2</v>
      </c>
      <c r="K20" s="2">
        <v>0</v>
      </c>
      <c r="L20" s="95"/>
      <c r="M20" s="2">
        <f t="shared" si="0"/>
        <v>5</v>
      </c>
      <c r="O20" s="74" t="s">
        <v>331</v>
      </c>
      <c r="P20" s="2">
        <v>0</v>
      </c>
      <c r="Q20" s="2">
        <v>2</v>
      </c>
      <c r="R20" s="2">
        <v>4</v>
      </c>
      <c r="S20" s="2">
        <v>0</v>
      </c>
      <c r="T20" s="2">
        <v>1</v>
      </c>
      <c r="U20" s="2">
        <v>4</v>
      </c>
      <c r="V20" s="2">
        <v>0</v>
      </c>
      <c r="W20" s="95"/>
      <c r="X20" s="2">
        <f t="shared" si="1"/>
        <v>11</v>
      </c>
    </row>
    <row r="21" spans="1:24" ht="12.75">
      <c r="A21" s="87" t="s">
        <v>312</v>
      </c>
      <c r="B21" s="87">
        <v>9</v>
      </c>
      <c r="C21" s="87" t="s">
        <v>310</v>
      </c>
      <c r="D21" s="92" t="s">
        <v>311</v>
      </c>
      <c r="E21" s="2">
        <v>0</v>
      </c>
      <c r="F21" s="2">
        <v>3</v>
      </c>
      <c r="G21" s="2">
        <v>2</v>
      </c>
      <c r="H21" s="2">
        <v>2</v>
      </c>
      <c r="I21" s="2">
        <v>6</v>
      </c>
      <c r="J21" s="2">
        <v>1</v>
      </c>
      <c r="L21" s="95"/>
      <c r="M21" s="2">
        <f t="shared" si="0"/>
        <v>14</v>
      </c>
      <c r="O21" s="74" t="s">
        <v>316</v>
      </c>
      <c r="P21" s="2">
        <v>1</v>
      </c>
      <c r="Q21" s="2">
        <v>2</v>
      </c>
      <c r="R21" s="2">
        <v>1</v>
      </c>
      <c r="S21" s="2">
        <v>0</v>
      </c>
      <c r="T21" s="2">
        <v>1</v>
      </c>
      <c r="U21" s="2">
        <v>0</v>
      </c>
      <c r="W21" s="95"/>
      <c r="X21" s="2">
        <f t="shared" si="1"/>
        <v>5</v>
      </c>
    </row>
    <row r="22" spans="1:23" ht="12.75">
      <c r="A22" s="87" t="s">
        <v>312</v>
      </c>
      <c r="C22" s="87" t="s">
        <v>5</v>
      </c>
      <c r="D22" s="92" t="s">
        <v>320</v>
      </c>
      <c r="L22" s="95"/>
      <c r="O22" s="74" t="s">
        <v>315</v>
      </c>
      <c r="W22" s="95"/>
    </row>
    <row r="23" spans="1:24" ht="12.75">
      <c r="A23" s="80" t="s">
        <v>312</v>
      </c>
      <c r="B23" s="80">
        <v>11</v>
      </c>
      <c r="C23" s="81" t="s">
        <v>310</v>
      </c>
      <c r="D23" s="82" t="s">
        <v>313</v>
      </c>
      <c r="E23" s="83">
        <v>0</v>
      </c>
      <c r="F23" s="83">
        <v>3</v>
      </c>
      <c r="G23" s="83">
        <v>0</v>
      </c>
      <c r="H23" s="83">
        <v>0</v>
      </c>
      <c r="I23" s="83">
        <v>0</v>
      </c>
      <c r="J23" s="83">
        <v>0</v>
      </c>
      <c r="K23" s="83">
        <v>1</v>
      </c>
      <c r="L23" s="96"/>
      <c r="M23" s="83">
        <f aca="true" t="shared" si="2" ref="M23:M30">SUM(E23:L23)</f>
        <v>4</v>
      </c>
      <c r="N23" s="83"/>
      <c r="O23" s="94" t="s">
        <v>314</v>
      </c>
      <c r="P23" s="83">
        <v>0</v>
      </c>
      <c r="Q23" s="83">
        <v>0</v>
      </c>
      <c r="R23" s="83">
        <v>5</v>
      </c>
      <c r="S23" s="83">
        <v>2</v>
      </c>
      <c r="T23" s="83">
        <v>0</v>
      </c>
      <c r="U23" s="83">
        <v>5</v>
      </c>
      <c r="V23" s="83"/>
      <c r="W23" s="96"/>
      <c r="X23" s="83">
        <f aca="true" t="shared" si="3" ref="X23:X30">SUM(P23:W23)</f>
        <v>12</v>
      </c>
    </row>
    <row r="24" spans="1:24" ht="12.75">
      <c r="A24" s="87" t="s">
        <v>318</v>
      </c>
      <c r="B24" s="87">
        <v>1</v>
      </c>
      <c r="C24" s="87" t="s">
        <v>310</v>
      </c>
      <c r="D24" s="92" t="s">
        <v>313</v>
      </c>
      <c r="E24" s="2">
        <v>0</v>
      </c>
      <c r="F24" s="2">
        <v>0</v>
      </c>
      <c r="G24" s="2">
        <v>6</v>
      </c>
      <c r="H24" s="2">
        <v>0</v>
      </c>
      <c r="I24" s="2">
        <v>1</v>
      </c>
      <c r="J24" s="2">
        <v>0</v>
      </c>
      <c r="K24" s="2">
        <v>1</v>
      </c>
      <c r="L24" s="95"/>
      <c r="M24" s="2">
        <f t="shared" si="2"/>
        <v>8</v>
      </c>
      <c r="O24" s="74" t="s">
        <v>314</v>
      </c>
      <c r="P24" s="2">
        <v>0</v>
      </c>
      <c r="Q24" s="2">
        <v>0</v>
      </c>
      <c r="R24" s="2">
        <v>0</v>
      </c>
      <c r="S24" s="2">
        <v>6</v>
      </c>
      <c r="T24" s="2">
        <v>4</v>
      </c>
      <c r="U24" s="2">
        <v>0</v>
      </c>
      <c r="W24" s="95"/>
      <c r="X24" s="2">
        <f t="shared" si="3"/>
        <v>10</v>
      </c>
    </row>
    <row r="25" spans="1:24" ht="12.75">
      <c r="A25" s="87" t="s">
        <v>318</v>
      </c>
      <c r="B25" s="87">
        <v>2</v>
      </c>
      <c r="C25" s="87" t="s">
        <v>5</v>
      </c>
      <c r="D25" s="92" t="s">
        <v>313</v>
      </c>
      <c r="E25" s="2">
        <v>1</v>
      </c>
      <c r="F25" s="2">
        <v>0</v>
      </c>
      <c r="G25" s="2">
        <v>2</v>
      </c>
      <c r="H25" s="2">
        <v>0</v>
      </c>
      <c r="I25" s="2">
        <v>0</v>
      </c>
      <c r="J25" s="2">
        <v>3</v>
      </c>
      <c r="L25" s="95"/>
      <c r="M25" s="2">
        <f t="shared" si="2"/>
        <v>6</v>
      </c>
      <c r="O25" s="74" t="s">
        <v>319</v>
      </c>
      <c r="P25" s="2">
        <v>0</v>
      </c>
      <c r="Q25" s="2">
        <v>0</v>
      </c>
      <c r="R25" s="2">
        <v>7</v>
      </c>
      <c r="S25" s="2">
        <v>1</v>
      </c>
      <c r="T25" s="2">
        <v>3</v>
      </c>
      <c r="U25" s="2">
        <v>2</v>
      </c>
      <c r="W25" s="95"/>
      <c r="X25" s="2">
        <f t="shared" si="3"/>
        <v>13</v>
      </c>
    </row>
    <row r="26" spans="1:24" ht="12.75">
      <c r="A26" s="87" t="s">
        <v>318</v>
      </c>
      <c r="B26" s="87">
        <v>3</v>
      </c>
      <c r="C26" s="87" t="s">
        <v>310</v>
      </c>
      <c r="D26" s="92" t="s">
        <v>311</v>
      </c>
      <c r="E26" s="2">
        <v>0</v>
      </c>
      <c r="F26" s="2">
        <v>0</v>
      </c>
      <c r="G26" s="2">
        <v>4</v>
      </c>
      <c r="H26" s="2">
        <v>0</v>
      </c>
      <c r="I26" s="2">
        <v>3</v>
      </c>
      <c r="J26" s="2">
        <v>1</v>
      </c>
      <c r="K26" s="2">
        <v>1</v>
      </c>
      <c r="L26" s="95"/>
      <c r="M26" s="2">
        <f t="shared" si="2"/>
        <v>9</v>
      </c>
      <c r="O26" s="74" t="s">
        <v>330</v>
      </c>
      <c r="P26" s="2">
        <v>2</v>
      </c>
      <c r="Q26" s="2">
        <v>0</v>
      </c>
      <c r="R26" s="2">
        <v>1</v>
      </c>
      <c r="S26" s="2">
        <v>0</v>
      </c>
      <c r="T26" s="2">
        <v>0</v>
      </c>
      <c r="U26" s="2">
        <v>3</v>
      </c>
      <c r="V26" s="2">
        <v>0</v>
      </c>
      <c r="W26" s="95"/>
      <c r="X26" s="2">
        <f t="shared" si="3"/>
        <v>6</v>
      </c>
    </row>
    <row r="27" spans="1:24" ht="12.75">
      <c r="A27" s="87" t="s">
        <v>318</v>
      </c>
      <c r="B27" s="87">
        <v>4</v>
      </c>
      <c r="C27" s="87" t="s">
        <v>5</v>
      </c>
      <c r="D27" s="92" t="s">
        <v>311</v>
      </c>
      <c r="E27" s="2">
        <v>3</v>
      </c>
      <c r="F27" s="2">
        <v>15</v>
      </c>
      <c r="G27" s="2">
        <v>0</v>
      </c>
      <c r="H27" s="2">
        <v>0</v>
      </c>
      <c r="L27" s="95"/>
      <c r="M27" s="2">
        <f t="shared" si="2"/>
        <v>18</v>
      </c>
      <c r="O27" s="74" t="s">
        <v>329</v>
      </c>
      <c r="P27" s="2">
        <v>0</v>
      </c>
      <c r="Q27" s="2">
        <v>9</v>
      </c>
      <c r="R27" s="2">
        <v>0</v>
      </c>
      <c r="S27" s="2">
        <v>4</v>
      </c>
      <c r="T27" s="2">
        <v>0</v>
      </c>
      <c r="W27" s="95"/>
      <c r="X27" s="2">
        <f t="shared" si="3"/>
        <v>13</v>
      </c>
    </row>
    <row r="28" spans="1:24" ht="12.75">
      <c r="A28" s="90" t="s">
        <v>318</v>
      </c>
      <c r="B28" s="90">
        <v>5</v>
      </c>
      <c r="C28" s="87" t="s">
        <v>5</v>
      </c>
      <c r="D28" s="92" t="s">
        <v>311</v>
      </c>
      <c r="E28" s="2">
        <v>1</v>
      </c>
      <c r="F28" s="2">
        <v>6</v>
      </c>
      <c r="G28" s="2">
        <v>3</v>
      </c>
      <c r="H28" s="2">
        <v>2</v>
      </c>
      <c r="I28" s="2">
        <v>0</v>
      </c>
      <c r="J28" s="2">
        <v>0</v>
      </c>
      <c r="K28" s="2">
        <v>4</v>
      </c>
      <c r="L28" s="95">
        <v>2</v>
      </c>
      <c r="M28" s="2">
        <f t="shared" si="2"/>
        <v>18</v>
      </c>
      <c r="O28" s="74" t="s">
        <v>319</v>
      </c>
      <c r="P28" s="2">
        <v>0</v>
      </c>
      <c r="Q28" s="2">
        <v>1</v>
      </c>
      <c r="R28" s="2">
        <v>3</v>
      </c>
      <c r="S28" s="2">
        <v>2</v>
      </c>
      <c r="T28" s="2">
        <v>2</v>
      </c>
      <c r="U28" s="2">
        <v>3</v>
      </c>
      <c r="V28" s="2">
        <v>5</v>
      </c>
      <c r="W28" s="95">
        <v>1</v>
      </c>
      <c r="X28" s="2">
        <f t="shared" si="3"/>
        <v>17</v>
      </c>
    </row>
    <row r="29" spans="1:24" ht="12.75">
      <c r="A29" s="80" t="s">
        <v>318</v>
      </c>
      <c r="B29" s="80">
        <v>6</v>
      </c>
      <c r="C29" s="81" t="s">
        <v>310</v>
      </c>
      <c r="D29" s="82" t="s">
        <v>313</v>
      </c>
      <c r="E29" s="83">
        <v>0</v>
      </c>
      <c r="F29" s="83">
        <v>2</v>
      </c>
      <c r="G29" s="83">
        <v>2</v>
      </c>
      <c r="H29" s="83">
        <v>0</v>
      </c>
      <c r="I29" s="83">
        <v>0</v>
      </c>
      <c r="J29" s="83">
        <v>2</v>
      </c>
      <c r="K29" s="83">
        <v>2</v>
      </c>
      <c r="L29" s="96"/>
      <c r="M29" s="83">
        <f t="shared" si="2"/>
        <v>8</v>
      </c>
      <c r="N29" s="83"/>
      <c r="O29" s="94" t="s">
        <v>314</v>
      </c>
      <c r="P29" s="83">
        <v>1</v>
      </c>
      <c r="Q29" s="83">
        <v>3</v>
      </c>
      <c r="R29" s="83">
        <v>2</v>
      </c>
      <c r="S29" s="83">
        <v>0</v>
      </c>
      <c r="T29" s="83">
        <v>0</v>
      </c>
      <c r="U29" s="83">
        <v>5</v>
      </c>
      <c r="V29" s="83"/>
      <c r="W29" s="96"/>
      <c r="X29" s="83">
        <f t="shared" si="3"/>
        <v>11</v>
      </c>
    </row>
    <row r="30" spans="1:24" ht="12.75">
      <c r="A30" s="87" t="s">
        <v>321</v>
      </c>
      <c r="B30" s="87">
        <v>1</v>
      </c>
      <c r="D30" s="92" t="s">
        <v>313</v>
      </c>
      <c r="E30" s="2">
        <v>6</v>
      </c>
      <c r="F30" s="2">
        <v>2</v>
      </c>
      <c r="G30" s="2">
        <v>0</v>
      </c>
      <c r="H30" s="2">
        <v>0</v>
      </c>
      <c r="I30" s="2">
        <v>0</v>
      </c>
      <c r="J30" s="2">
        <v>0</v>
      </c>
      <c r="L30" s="95"/>
      <c r="M30" s="2">
        <f t="shared" si="2"/>
        <v>8</v>
      </c>
      <c r="O30" s="74" t="s">
        <v>331</v>
      </c>
      <c r="P30" s="2">
        <v>3</v>
      </c>
      <c r="Q30" s="2">
        <v>2</v>
      </c>
      <c r="R30" s="2">
        <v>3</v>
      </c>
      <c r="S30" s="2">
        <v>4</v>
      </c>
      <c r="T30" s="2">
        <v>0</v>
      </c>
      <c r="U30" s="2">
        <v>1</v>
      </c>
      <c r="W30" s="95"/>
      <c r="X30" s="2">
        <f t="shared" si="3"/>
        <v>13</v>
      </c>
    </row>
    <row r="31" spans="1:23" ht="12.75">
      <c r="A31" s="87" t="s">
        <v>321</v>
      </c>
      <c r="D31" s="92" t="s">
        <v>320</v>
      </c>
      <c r="L31" s="95"/>
      <c r="O31" s="74" t="s">
        <v>317</v>
      </c>
      <c r="W31" s="95"/>
    </row>
    <row r="32" spans="1:24" ht="12.75">
      <c r="A32" s="87" t="s">
        <v>321</v>
      </c>
      <c r="B32" s="87">
        <v>3</v>
      </c>
      <c r="D32" s="92" t="s">
        <v>313</v>
      </c>
      <c r="E32" s="2">
        <v>1</v>
      </c>
      <c r="F32" s="2">
        <v>7</v>
      </c>
      <c r="G32" s="2">
        <v>0</v>
      </c>
      <c r="H32" s="2">
        <v>1</v>
      </c>
      <c r="I32" s="2">
        <v>0</v>
      </c>
      <c r="L32" s="95"/>
      <c r="M32" s="2">
        <f aca="true" t="shared" si="4" ref="M32:M77">SUM(E32:L32)</f>
        <v>9</v>
      </c>
      <c r="O32" s="74" t="s">
        <v>331</v>
      </c>
      <c r="P32" s="2">
        <v>0</v>
      </c>
      <c r="Q32" s="2">
        <v>8</v>
      </c>
      <c r="R32" s="2">
        <v>6</v>
      </c>
      <c r="S32" s="2">
        <v>0</v>
      </c>
      <c r="T32" s="2">
        <v>1</v>
      </c>
      <c r="W32" s="95"/>
      <c r="X32" s="2">
        <f aca="true" t="shared" si="5" ref="X32:X77">SUM(P32:W32)</f>
        <v>15</v>
      </c>
    </row>
    <row r="33" spans="1:24" ht="12.75">
      <c r="A33" s="87" t="s">
        <v>321</v>
      </c>
      <c r="B33" s="87">
        <v>4</v>
      </c>
      <c r="D33" s="92" t="s">
        <v>313</v>
      </c>
      <c r="E33" s="2">
        <v>2</v>
      </c>
      <c r="F33" s="2">
        <v>3</v>
      </c>
      <c r="G33" s="2">
        <v>2</v>
      </c>
      <c r="H33" s="2">
        <v>0</v>
      </c>
      <c r="I33" s="2">
        <v>3</v>
      </c>
      <c r="L33" s="95"/>
      <c r="M33" s="2">
        <f t="shared" si="4"/>
        <v>10</v>
      </c>
      <c r="O33" s="74" t="s">
        <v>317</v>
      </c>
      <c r="P33" s="2">
        <v>0</v>
      </c>
      <c r="Q33" s="2">
        <v>5</v>
      </c>
      <c r="R33" s="2">
        <v>10</v>
      </c>
      <c r="S33" s="2">
        <v>3</v>
      </c>
      <c r="T33" s="2">
        <v>0</v>
      </c>
      <c r="W33" s="95"/>
      <c r="X33" s="2">
        <f t="shared" si="5"/>
        <v>18</v>
      </c>
    </row>
    <row r="34" spans="1:24" ht="12.75">
      <c r="A34" s="87" t="s">
        <v>321</v>
      </c>
      <c r="B34" s="87">
        <v>5</v>
      </c>
      <c r="C34" s="87" t="s">
        <v>322</v>
      </c>
      <c r="D34" s="92" t="s">
        <v>313</v>
      </c>
      <c r="E34" s="2">
        <v>4</v>
      </c>
      <c r="F34" s="2">
        <v>0</v>
      </c>
      <c r="G34" s="2">
        <v>4</v>
      </c>
      <c r="H34" s="2">
        <v>0</v>
      </c>
      <c r="I34" s="2">
        <v>1</v>
      </c>
      <c r="J34" s="2">
        <v>1</v>
      </c>
      <c r="L34" s="95"/>
      <c r="M34" s="2">
        <f t="shared" si="4"/>
        <v>10</v>
      </c>
      <c r="O34" s="74" t="s">
        <v>316</v>
      </c>
      <c r="P34" s="2">
        <v>0</v>
      </c>
      <c r="Q34" s="2">
        <v>1</v>
      </c>
      <c r="R34" s="2">
        <v>2</v>
      </c>
      <c r="S34" s="2">
        <v>0</v>
      </c>
      <c r="T34" s="2">
        <v>17</v>
      </c>
      <c r="W34" s="95"/>
      <c r="X34" s="2">
        <f t="shared" si="5"/>
        <v>20</v>
      </c>
    </row>
    <row r="35" spans="1:24" ht="12.75">
      <c r="A35" s="87" t="s">
        <v>321</v>
      </c>
      <c r="B35" s="87">
        <v>6</v>
      </c>
      <c r="C35" s="87" t="s">
        <v>5</v>
      </c>
      <c r="D35" s="92" t="s">
        <v>313</v>
      </c>
      <c r="E35" s="2">
        <v>0</v>
      </c>
      <c r="F35" s="2">
        <v>0</v>
      </c>
      <c r="G35" s="2">
        <v>4</v>
      </c>
      <c r="H35" s="2">
        <v>2</v>
      </c>
      <c r="I35" s="2">
        <v>1</v>
      </c>
      <c r="J35" s="2">
        <v>0</v>
      </c>
      <c r="K35" s="2">
        <v>1</v>
      </c>
      <c r="L35" s="95"/>
      <c r="M35" s="2">
        <f t="shared" si="4"/>
        <v>8</v>
      </c>
      <c r="O35" s="74" t="s">
        <v>314</v>
      </c>
      <c r="P35" s="2">
        <v>1</v>
      </c>
      <c r="Q35" s="2">
        <v>4</v>
      </c>
      <c r="R35" s="2">
        <v>4</v>
      </c>
      <c r="S35" s="2">
        <v>0</v>
      </c>
      <c r="T35" s="2">
        <v>0</v>
      </c>
      <c r="U35" s="2">
        <v>3</v>
      </c>
      <c r="V35" s="2">
        <v>2</v>
      </c>
      <c r="W35" s="95"/>
      <c r="X35" s="2">
        <f t="shared" si="5"/>
        <v>14</v>
      </c>
    </row>
    <row r="36" spans="1:24" ht="12.75">
      <c r="A36" s="87" t="s">
        <v>321</v>
      </c>
      <c r="B36" s="87">
        <v>7</v>
      </c>
      <c r="C36" s="87" t="s">
        <v>5</v>
      </c>
      <c r="D36" s="92" t="s">
        <v>313</v>
      </c>
      <c r="E36" s="2">
        <v>5</v>
      </c>
      <c r="F36" s="2">
        <v>0</v>
      </c>
      <c r="G36" s="2">
        <v>0</v>
      </c>
      <c r="H36" s="2">
        <v>2</v>
      </c>
      <c r="I36" s="2">
        <v>0</v>
      </c>
      <c r="J36" s="2">
        <v>1</v>
      </c>
      <c r="K36" s="2">
        <v>0</v>
      </c>
      <c r="L36" s="95"/>
      <c r="M36" s="2">
        <f t="shared" si="4"/>
        <v>8</v>
      </c>
      <c r="O36" s="74" t="s">
        <v>316</v>
      </c>
      <c r="P36" s="2">
        <v>0</v>
      </c>
      <c r="Q36" s="2">
        <v>0</v>
      </c>
      <c r="R36" s="2">
        <v>4</v>
      </c>
      <c r="S36" s="2">
        <v>4</v>
      </c>
      <c r="T36" s="2">
        <v>0</v>
      </c>
      <c r="U36" s="2">
        <v>0</v>
      </c>
      <c r="V36" s="2">
        <v>3</v>
      </c>
      <c r="W36" s="95"/>
      <c r="X36" s="2">
        <f t="shared" si="5"/>
        <v>11</v>
      </c>
    </row>
    <row r="37" spans="1:24" ht="12.75">
      <c r="A37" s="81" t="s">
        <v>321</v>
      </c>
      <c r="B37" s="81">
        <v>8</v>
      </c>
      <c r="C37" s="81" t="s">
        <v>322</v>
      </c>
      <c r="D37" s="82" t="s">
        <v>313</v>
      </c>
      <c r="E37" s="83">
        <v>0</v>
      </c>
      <c r="F37" s="83">
        <v>0</v>
      </c>
      <c r="G37" s="83">
        <v>0</v>
      </c>
      <c r="H37" s="83">
        <v>0</v>
      </c>
      <c r="I37" s="83">
        <v>3</v>
      </c>
      <c r="J37" s="83">
        <v>0</v>
      </c>
      <c r="K37" s="83">
        <v>0</v>
      </c>
      <c r="L37" s="96"/>
      <c r="M37" s="83">
        <f t="shared" si="4"/>
        <v>3</v>
      </c>
      <c r="N37" s="83"/>
      <c r="O37" s="94" t="s">
        <v>314</v>
      </c>
      <c r="P37" s="83">
        <v>4</v>
      </c>
      <c r="Q37" s="83">
        <v>3</v>
      </c>
      <c r="R37" s="83">
        <v>0</v>
      </c>
      <c r="S37" s="83">
        <v>3</v>
      </c>
      <c r="T37" s="83">
        <v>0</v>
      </c>
      <c r="U37" s="83">
        <v>0</v>
      </c>
      <c r="V37" s="83"/>
      <c r="W37" s="96"/>
      <c r="X37" s="83">
        <f t="shared" si="5"/>
        <v>10</v>
      </c>
    </row>
    <row r="38" spans="1:24" ht="12.75">
      <c r="A38" s="87" t="s">
        <v>323</v>
      </c>
      <c r="B38" s="87">
        <v>1</v>
      </c>
      <c r="C38" s="87" t="s">
        <v>322</v>
      </c>
      <c r="D38" s="92" t="s">
        <v>313</v>
      </c>
      <c r="E38" s="2">
        <v>2</v>
      </c>
      <c r="F38" s="2">
        <v>2</v>
      </c>
      <c r="G38" s="2">
        <v>4</v>
      </c>
      <c r="H38" s="2">
        <v>4</v>
      </c>
      <c r="I38" s="2">
        <v>3</v>
      </c>
      <c r="J38" s="2">
        <v>0</v>
      </c>
      <c r="L38" s="95"/>
      <c r="M38" s="2">
        <f t="shared" si="4"/>
        <v>15</v>
      </c>
      <c r="O38" s="74" t="s">
        <v>315</v>
      </c>
      <c r="P38" s="2">
        <v>2</v>
      </c>
      <c r="Q38" s="2">
        <v>9</v>
      </c>
      <c r="R38" s="2">
        <v>0</v>
      </c>
      <c r="S38" s="2">
        <v>8</v>
      </c>
      <c r="T38" s="2">
        <v>0</v>
      </c>
      <c r="W38" s="95"/>
      <c r="X38" s="2">
        <f t="shared" si="5"/>
        <v>19</v>
      </c>
    </row>
    <row r="39" spans="1:24" ht="12.75">
      <c r="A39" s="87" t="s">
        <v>323</v>
      </c>
      <c r="B39" s="87">
        <v>2</v>
      </c>
      <c r="C39" s="87" t="s">
        <v>5</v>
      </c>
      <c r="D39" s="92" t="s">
        <v>313</v>
      </c>
      <c r="E39" s="2">
        <v>3</v>
      </c>
      <c r="F39" s="2">
        <v>5</v>
      </c>
      <c r="G39" s="2">
        <v>0</v>
      </c>
      <c r="H39" s="2">
        <v>0</v>
      </c>
      <c r="I39" s="2">
        <v>1</v>
      </c>
      <c r="J39" s="2">
        <v>0</v>
      </c>
      <c r="L39" s="95"/>
      <c r="M39" s="2">
        <f t="shared" si="4"/>
        <v>9</v>
      </c>
      <c r="O39" s="74" t="s">
        <v>324</v>
      </c>
      <c r="P39" s="2">
        <v>3</v>
      </c>
      <c r="Q39" s="2">
        <v>4</v>
      </c>
      <c r="R39" s="2">
        <v>11</v>
      </c>
      <c r="S39" s="2">
        <v>0</v>
      </c>
      <c r="T39" s="2">
        <v>0</v>
      </c>
      <c r="U39" s="2">
        <v>0</v>
      </c>
      <c r="W39" s="95"/>
      <c r="X39" s="2">
        <f t="shared" si="5"/>
        <v>18</v>
      </c>
    </row>
    <row r="40" spans="1:24" ht="12.75">
      <c r="A40" s="87" t="s">
        <v>323</v>
      </c>
      <c r="B40" s="87">
        <v>3</v>
      </c>
      <c r="C40" s="87" t="s">
        <v>5</v>
      </c>
      <c r="D40" s="92" t="s">
        <v>313</v>
      </c>
      <c r="E40" s="2">
        <v>0</v>
      </c>
      <c r="F40" s="2">
        <v>0</v>
      </c>
      <c r="G40" s="2">
        <v>4</v>
      </c>
      <c r="H40" s="2">
        <v>0</v>
      </c>
      <c r="I40" s="2">
        <v>0</v>
      </c>
      <c r="J40" s="2">
        <v>0</v>
      </c>
      <c r="K40" s="2">
        <v>4</v>
      </c>
      <c r="L40" s="95"/>
      <c r="M40" s="2">
        <f t="shared" si="4"/>
        <v>8</v>
      </c>
      <c r="O40" s="74" t="s">
        <v>325</v>
      </c>
      <c r="P40" s="2">
        <v>3</v>
      </c>
      <c r="Q40" s="2">
        <v>1</v>
      </c>
      <c r="R40" s="2">
        <v>4</v>
      </c>
      <c r="S40" s="2">
        <v>1</v>
      </c>
      <c r="T40" s="2">
        <v>0</v>
      </c>
      <c r="U40" s="2">
        <v>0</v>
      </c>
      <c r="V40" s="2">
        <v>0</v>
      </c>
      <c r="W40" s="95"/>
      <c r="X40" s="2">
        <f t="shared" si="5"/>
        <v>9</v>
      </c>
    </row>
    <row r="41" spans="1:24" ht="12.75">
      <c r="A41" s="87" t="s">
        <v>323</v>
      </c>
      <c r="B41" s="87">
        <v>4</v>
      </c>
      <c r="C41" s="87" t="s">
        <v>322</v>
      </c>
      <c r="D41" s="92" t="s">
        <v>311</v>
      </c>
      <c r="E41" s="2">
        <v>0</v>
      </c>
      <c r="F41" s="2">
        <v>4</v>
      </c>
      <c r="G41" s="2">
        <v>1</v>
      </c>
      <c r="H41" s="2">
        <v>7</v>
      </c>
      <c r="I41" s="2">
        <v>1</v>
      </c>
      <c r="J41" s="2">
        <v>1</v>
      </c>
      <c r="K41" s="2">
        <v>4</v>
      </c>
      <c r="L41" s="95"/>
      <c r="M41" s="2">
        <f t="shared" si="4"/>
        <v>18</v>
      </c>
      <c r="O41" s="74" t="s">
        <v>328</v>
      </c>
      <c r="P41" s="2">
        <v>4</v>
      </c>
      <c r="Q41" s="2">
        <v>0</v>
      </c>
      <c r="R41" s="2">
        <v>0</v>
      </c>
      <c r="S41" s="2">
        <v>0</v>
      </c>
      <c r="T41" s="2">
        <v>2</v>
      </c>
      <c r="U41" s="2">
        <v>0</v>
      </c>
      <c r="V41" s="2">
        <v>0</v>
      </c>
      <c r="W41" s="95"/>
      <c r="X41" s="2">
        <f t="shared" si="5"/>
        <v>6</v>
      </c>
    </row>
    <row r="42" spans="1:24" ht="12.75">
      <c r="A42" s="87" t="s">
        <v>323</v>
      </c>
      <c r="B42" s="87">
        <v>5</v>
      </c>
      <c r="C42" s="87" t="s">
        <v>322</v>
      </c>
      <c r="D42" s="92" t="s">
        <v>311</v>
      </c>
      <c r="E42" s="2">
        <v>5</v>
      </c>
      <c r="F42" s="2">
        <v>0</v>
      </c>
      <c r="G42" s="2">
        <v>4</v>
      </c>
      <c r="H42" s="2">
        <v>0</v>
      </c>
      <c r="I42" s="2">
        <v>2</v>
      </c>
      <c r="J42" s="2">
        <v>0</v>
      </c>
      <c r="K42" s="2">
        <v>2</v>
      </c>
      <c r="L42" s="95"/>
      <c r="M42" s="2">
        <f t="shared" si="4"/>
        <v>13</v>
      </c>
      <c r="O42" s="74" t="s">
        <v>326</v>
      </c>
      <c r="P42" s="2">
        <v>3</v>
      </c>
      <c r="Q42" s="2">
        <v>5</v>
      </c>
      <c r="R42" s="2">
        <v>0</v>
      </c>
      <c r="S42" s="2">
        <v>0</v>
      </c>
      <c r="T42" s="2">
        <v>0</v>
      </c>
      <c r="U42" s="2">
        <v>1</v>
      </c>
      <c r="V42" s="2">
        <v>3</v>
      </c>
      <c r="W42" s="95"/>
      <c r="X42" s="2">
        <f t="shared" si="5"/>
        <v>12</v>
      </c>
    </row>
    <row r="43" spans="1:24" ht="12.75">
      <c r="A43" s="87" t="s">
        <v>323</v>
      </c>
      <c r="C43" s="87" t="s">
        <v>5</v>
      </c>
      <c r="D43" s="92" t="s">
        <v>327</v>
      </c>
      <c r="L43" s="95"/>
      <c r="M43" s="2">
        <f t="shared" si="4"/>
        <v>0</v>
      </c>
      <c r="O43" s="74" t="s">
        <v>315</v>
      </c>
      <c r="W43" s="95"/>
      <c r="X43" s="2">
        <f t="shared" si="5"/>
        <v>0</v>
      </c>
    </row>
    <row r="44" spans="1:24" ht="12.75">
      <c r="A44" s="87" t="s">
        <v>323</v>
      </c>
      <c r="B44" s="87">
        <v>7</v>
      </c>
      <c r="C44" s="87" t="s">
        <v>322</v>
      </c>
      <c r="D44" s="92" t="s">
        <v>313</v>
      </c>
      <c r="E44" s="2">
        <v>2</v>
      </c>
      <c r="F44" s="2">
        <v>5</v>
      </c>
      <c r="G44" s="2">
        <v>6</v>
      </c>
      <c r="H44" s="2">
        <v>0</v>
      </c>
      <c r="I44" s="2">
        <v>0</v>
      </c>
      <c r="J44" s="2">
        <v>0</v>
      </c>
      <c r="K44" s="2">
        <v>1</v>
      </c>
      <c r="L44" s="95"/>
      <c r="M44" s="2">
        <f t="shared" si="4"/>
        <v>14</v>
      </c>
      <c r="O44" s="74" t="s">
        <v>324</v>
      </c>
      <c r="P44" s="2">
        <v>8</v>
      </c>
      <c r="Q44" s="2">
        <v>4</v>
      </c>
      <c r="R44" s="2">
        <v>0</v>
      </c>
      <c r="S44" s="2">
        <v>1</v>
      </c>
      <c r="T44" s="2">
        <v>2</v>
      </c>
      <c r="U44" s="2">
        <v>0</v>
      </c>
      <c r="W44" s="95"/>
      <c r="X44" s="2">
        <f t="shared" si="5"/>
        <v>15</v>
      </c>
    </row>
    <row r="45" spans="1:24" ht="12.75">
      <c r="A45" s="87" t="s">
        <v>323</v>
      </c>
      <c r="B45" s="87">
        <v>8</v>
      </c>
      <c r="C45" s="87" t="s">
        <v>322</v>
      </c>
      <c r="D45" s="92" t="s">
        <v>311</v>
      </c>
      <c r="E45" s="2">
        <v>1</v>
      </c>
      <c r="F45" s="2">
        <v>2</v>
      </c>
      <c r="G45" s="2">
        <v>0</v>
      </c>
      <c r="H45" s="2">
        <v>4</v>
      </c>
      <c r="I45" s="2">
        <v>0</v>
      </c>
      <c r="J45" s="2">
        <v>4</v>
      </c>
      <c r="L45" s="95"/>
      <c r="M45" s="2">
        <f t="shared" si="4"/>
        <v>11</v>
      </c>
      <c r="O45" s="74" t="s">
        <v>325</v>
      </c>
      <c r="P45" s="2">
        <v>0</v>
      </c>
      <c r="Q45" s="2">
        <v>0</v>
      </c>
      <c r="R45" s="2">
        <v>7</v>
      </c>
      <c r="S45" s="2">
        <v>0</v>
      </c>
      <c r="T45" s="2">
        <v>0</v>
      </c>
      <c r="U45" s="2">
        <v>2</v>
      </c>
      <c r="W45" s="95"/>
      <c r="X45" s="2">
        <f t="shared" si="5"/>
        <v>9</v>
      </c>
    </row>
    <row r="46" spans="1:24" ht="12.75">
      <c r="A46" s="87" t="s">
        <v>323</v>
      </c>
      <c r="B46" s="87">
        <v>9</v>
      </c>
      <c r="C46" s="87" t="s">
        <v>5</v>
      </c>
      <c r="D46" s="92" t="s">
        <v>311</v>
      </c>
      <c r="E46" s="2">
        <v>3</v>
      </c>
      <c r="F46" s="2">
        <v>3</v>
      </c>
      <c r="G46" s="2">
        <v>0</v>
      </c>
      <c r="H46" s="2">
        <v>5</v>
      </c>
      <c r="I46" s="2">
        <v>11</v>
      </c>
      <c r="L46" s="95"/>
      <c r="M46" s="2">
        <f t="shared" si="4"/>
        <v>22</v>
      </c>
      <c r="O46" s="74" t="s">
        <v>328</v>
      </c>
      <c r="P46" s="2">
        <v>4</v>
      </c>
      <c r="Q46" s="2">
        <v>2</v>
      </c>
      <c r="R46" s="2">
        <v>0</v>
      </c>
      <c r="S46" s="2">
        <v>0</v>
      </c>
      <c r="T46" s="2">
        <v>0</v>
      </c>
      <c r="W46" s="95"/>
      <c r="X46" s="2">
        <f t="shared" si="5"/>
        <v>6</v>
      </c>
    </row>
    <row r="47" spans="1:24" ht="12.75">
      <c r="A47" s="81" t="s">
        <v>323</v>
      </c>
      <c r="B47" s="81">
        <v>10</v>
      </c>
      <c r="C47" s="81" t="s">
        <v>5</v>
      </c>
      <c r="D47" s="82" t="s">
        <v>311</v>
      </c>
      <c r="E47" s="83">
        <v>0</v>
      </c>
      <c r="F47" s="83">
        <v>2</v>
      </c>
      <c r="G47" s="83">
        <v>0</v>
      </c>
      <c r="H47" s="83">
        <v>2</v>
      </c>
      <c r="I47" s="83">
        <v>1</v>
      </c>
      <c r="J47" s="83">
        <v>8</v>
      </c>
      <c r="K47" s="83"/>
      <c r="L47" s="96"/>
      <c r="M47" s="83">
        <f t="shared" si="4"/>
        <v>13</v>
      </c>
      <c r="N47" s="83"/>
      <c r="O47" s="94" t="s">
        <v>326</v>
      </c>
      <c r="P47" s="83">
        <v>2</v>
      </c>
      <c r="Q47" s="83">
        <v>0</v>
      </c>
      <c r="R47" s="83">
        <v>0</v>
      </c>
      <c r="S47" s="83">
        <v>1</v>
      </c>
      <c r="T47" s="83">
        <v>4</v>
      </c>
      <c r="U47" s="83">
        <v>0</v>
      </c>
      <c r="V47" s="83">
        <v>1</v>
      </c>
      <c r="W47" s="96"/>
      <c r="X47" s="83">
        <f t="shared" si="5"/>
        <v>8</v>
      </c>
    </row>
    <row r="48" spans="1:24" ht="12.75">
      <c r="A48" s="87" t="s">
        <v>332</v>
      </c>
      <c r="B48" s="87">
        <v>1</v>
      </c>
      <c r="C48" s="87" t="s">
        <v>322</v>
      </c>
      <c r="D48" s="92" t="s">
        <v>311</v>
      </c>
      <c r="E48" s="2">
        <v>0</v>
      </c>
      <c r="F48" s="2">
        <v>5</v>
      </c>
      <c r="G48" s="2">
        <v>0</v>
      </c>
      <c r="H48" s="2">
        <v>3</v>
      </c>
      <c r="I48" s="2">
        <v>9</v>
      </c>
      <c r="L48" s="95"/>
      <c r="M48" s="2">
        <f t="shared" si="4"/>
        <v>17</v>
      </c>
      <c r="O48" s="74" t="s">
        <v>333</v>
      </c>
      <c r="P48" s="2">
        <v>1</v>
      </c>
      <c r="Q48" s="2">
        <v>1</v>
      </c>
      <c r="R48" s="2">
        <v>0</v>
      </c>
      <c r="S48" s="2">
        <v>0</v>
      </c>
      <c r="T48" s="2">
        <v>3</v>
      </c>
      <c r="W48" s="95"/>
      <c r="X48" s="2">
        <f t="shared" si="5"/>
        <v>5</v>
      </c>
    </row>
    <row r="49" spans="1:24" ht="12.75">
      <c r="A49" s="87" t="s">
        <v>332</v>
      </c>
      <c r="B49" s="87">
        <v>2</v>
      </c>
      <c r="C49" s="87" t="s">
        <v>5</v>
      </c>
      <c r="D49" s="92" t="s">
        <v>311</v>
      </c>
      <c r="E49" s="2">
        <v>5</v>
      </c>
      <c r="F49" s="2">
        <v>4</v>
      </c>
      <c r="G49" s="2">
        <v>1</v>
      </c>
      <c r="H49" s="2">
        <v>2</v>
      </c>
      <c r="I49" s="2">
        <v>4</v>
      </c>
      <c r="J49" s="2">
        <v>9</v>
      </c>
      <c r="L49" s="95"/>
      <c r="M49" s="2">
        <f t="shared" si="4"/>
        <v>25</v>
      </c>
      <c r="O49" s="74" t="s">
        <v>305</v>
      </c>
      <c r="P49" s="2">
        <v>3</v>
      </c>
      <c r="Q49" s="2">
        <v>0</v>
      </c>
      <c r="R49" s="2">
        <v>6</v>
      </c>
      <c r="S49" s="2">
        <v>2</v>
      </c>
      <c r="T49" s="2">
        <v>1</v>
      </c>
      <c r="U49" s="2">
        <v>2</v>
      </c>
      <c r="V49" s="2">
        <v>3</v>
      </c>
      <c r="W49" s="95"/>
      <c r="X49" s="2">
        <f t="shared" si="5"/>
        <v>17</v>
      </c>
    </row>
    <row r="50" spans="1:24" ht="12.75">
      <c r="A50" s="87" t="s">
        <v>332</v>
      </c>
      <c r="B50" s="87">
        <v>3</v>
      </c>
      <c r="C50" s="87" t="s">
        <v>5</v>
      </c>
      <c r="D50" s="92" t="s">
        <v>311</v>
      </c>
      <c r="E50" s="2">
        <v>2</v>
      </c>
      <c r="F50" s="2">
        <v>6</v>
      </c>
      <c r="G50" s="2">
        <v>3</v>
      </c>
      <c r="H50" s="2">
        <v>1</v>
      </c>
      <c r="I50" s="2">
        <v>2</v>
      </c>
      <c r="J50" s="2">
        <v>0</v>
      </c>
      <c r="L50" s="95"/>
      <c r="M50" s="2">
        <f t="shared" si="4"/>
        <v>14</v>
      </c>
      <c r="O50" s="74" t="s">
        <v>334</v>
      </c>
      <c r="P50" s="2">
        <v>0</v>
      </c>
      <c r="Q50" s="2">
        <v>1</v>
      </c>
      <c r="R50" s="2">
        <v>3</v>
      </c>
      <c r="S50" s="2">
        <v>0</v>
      </c>
      <c r="T50" s="2">
        <v>0</v>
      </c>
      <c r="U50" s="2">
        <v>3</v>
      </c>
      <c r="V50" s="2">
        <v>3</v>
      </c>
      <c r="W50" s="95"/>
      <c r="X50" s="2">
        <f t="shared" si="5"/>
        <v>10</v>
      </c>
    </row>
    <row r="51" spans="1:24" ht="12.75">
      <c r="A51" s="87" t="s">
        <v>332</v>
      </c>
      <c r="B51" s="87">
        <v>4</v>
      </c>
      <c r="C51" s="87" t="s">
        <v>322</v>
      </c>
      <c r="D51" s="92" t="s">
        <v>311</v>
      </c>
      <c r="E51" s="2">
        <v>8</v>
      </c>
      <c r="F51" s="2">
        <v>5</v>
      </c>
      <c r="G51" s="2">
        <v>0</v>
      </c>
      <c r="H51" s="2">
        <v>0</v>
      </c>
      <c r="I51" s="2">
        <v>0</v>
      </c>
      <c r="J51" s="2">
        <v>0</v>
      </c>
      <c r="K51" s="2">
        <v>3</v>
      </c>
      <c r="L51" s="95"/>
      <c r="M51" s="2">
        <f t="shared" si="4"/>
        <v>16</v>
      </c>
      <c r="O51" s="74" t="s">
        <v>335</v>
      </c>
      <c r="P51" s="2">
        <v>0</v>
      </c>
      <c r="Q51" s="2">
        <v>1</v>
      </c>
      <c r="R51" s="2">
        <v>4</v>
      </c>
      <c r="S51" s="2">
        <v>2</v>
      </c>
      <c r="T51" s="2">
        <v>0</v>
      </c>
      <c r="U51" s="2">
        <v>0</v>
      </c>
      <c r="V51" s="2">
        <v>2</v>
      </c>
      <c r="W51" s="95"/>
      <c r="X51" s="2">
        <f t="shared" si="5"/>
        <v>9</v>
      </c>
    </row>
    <row r="52" spans="1:24" ht="12.75">
      <c r="A52" s="80" t="s">
        <v>332</v>
      </c>
      <c r="B52" s="80">
        <v>5</v>
      </c>
      <c r="C52" s="81" t="s">
        <v>5</v>
      </c>
      <c r="D52" s="82" t="s">
        <v>311</v>
      </c>
      <c r="E52" s="83">
        <v>7</v>
      </c>
      <c r="F52" s="83">
        <v>2</v>
      </c>
      <c r="G52" s="83">
        <v>5</v>
      </c>
      <c r="H52" s="83">
        <v>6</v>
      </c>
      <c r="I52" s="83">
        <v>6</v>
      </c>
      <c r="J52" s="83">
        <v>0</v>
      </c>
      <c r="K52" s="83"/>
      <c r="L52" s="96"/>
      <c r="M52" s="83">
        <f t="shared" si="4"/>
        <v>26</v>
      </c>
      <c r="N52" s="83"/>
      <c r="O52" s="94" t="s">
        <v>334</v>
      </c>
      <c r="P52" s="83">
        <v>0</v>
      </c>
      <c r="Q52" s="83">
        <v>2</v>
      </c>
      <c r="R52" s="83">
        <v>2</v>
      </c>
      <c r="S52" s="83">
        <v>0</v>
      </c>
      <c r="T52" s="83">
        <v>2</v>
      </c>
      <c r="U52" s="83">
        <v>0</v>
      </c>
      <c r="V52" s="83">
        <v>0</v>
      </c>
      <c r="W52" s="96"/>
      <c r="X52" s="93">
        <f t="shared" si="5"/>
        <v>6</v>
      </c>
    </row>
    <row r="53" spans="1:24" ht="12.75">
      <c r="A53" s="87" t="s">
        <v>346</v>
      </c>
      <c r="B53" s="87">
        <v>1</v>
      </c>
      <c r="C53" s="87" t="s">
        <v>5</v>
      </c>
      <c r="D53" s="92" t="s">
        <v>311</v>
      </c>
      <c r="E53" s="2">
        <v>7</v>
      </c>
      <c r="F53" s="2">
        <v>5</v>
      </c>
      <c r="G53" s="2">
        <v>9</v>
      </c>
      <c r="H53" s="2">
        <v>2</v>
      </c>
      <c r="L53" s="95"/>
      <c r="M53" s="2">
        <f t="shared" si="4"/>
        <v>23</v>
      </c>
      <c r="O53" s="74" t="s">
        <v>347</v>
      </c>
      <c r="P53" s="2">
        <v>1</v>
      </c>
      <c r="Q53" s="2">
        <v>0</v>
      </c>
      <c r="R53" s="2">
        <v>0</v>
      </c>
      <c r="S53" s="2">
        <v>0</v>
      </c>
      <c r="T53" s="2">
        <v>0</v>
      </c>
      <c r="W53" s="100"/>
      <c r="X53" s="2">
        <f t="shared" si="5"/>
        <v>1</v>
      </c>
    </row>
    <row r="54" spans="1:24" ht="12.75">
      <c r="A54" s="87" t="s">
        <v>346</v>
      </c>
      <c r="B54" s="87">
        <v>2</v>
      </c>
      <c r="C54" s="87" t="s">
        <v>322</v>
      </c>
      <c r="D54" s="92" t="s">
        <v>311</v>
      </c>
      <c r="E54" s="2">
        <v>4</v>
      </c>
      <c r="F54" s="2">
        <v>4</v>
      </c>
      <c r="G54" s="2">
        <v>1</v>
      </c>
      <c r="H54" s="2">
        <v>2</v>
      </c>
      <c r="I54" s="2">
        <v>16</v>
      </c>
      <c r="L54" s="95"/>
      <c r="M54" s="2">
        <f t="shared" si="4"/>
        <v>27</v>
      </c>
      <c r="O54" s="74" t="s">
        <v>349</v>
      </c>
      <c r="P54" s="2">
        <v>5</v>
      </c>
      <c r="Q54" s="2">
        <v>4</v>
      </c>
      <c r="R54" s="2">
        <v>0</v>
      </c>
      <c r="S54" s="2">
        <v>2</v>
      </c>
      <c r="T54" s="2">
        <v>7</v>
      </c>
      <c r="W54" s="95"/>
      <c r="X54" s="2">
        <f t="shared" si="5"/>
        <v>18</v>
      </c>
    </row>
    <row r="55" spans="1:24" ht="12.75">
      <c r="A55" s="87" t="s">
        <v>346</v>
      </c>
      <c r="B55" s="87">
        <v>3</v>
      </c>
      <c r="C55" s="87" t="s">
        <v>5</v>
      </c>
      <c r="D55" s="92" t="s">
        <v>311</v>
      </c>
      <c r="E55" s="2">
        <v>6</v>
      </c>
      <c r="F55" s="2">
        <v>15</v>
      </c>
      <c r="G55" s="2">
        <v>2</v>
      </c>
      <c r="H55" s="2">
        <v>1</v>
      </c>
      <c r="L55" s="95"/>
      <c r="M55" s="2">
        <f t="shared" si="4"/>
        <v>24</v>
      </c>
      <c r="O55" s="74" t="s">
        <v>307</v>
      </c>
      <c r="P55" s="2">
        <v>0</v>
      </c>
      <c r="Q55" s="2">
        <v>4</v>
      </c>
      <c r="R55" s="2">
        <v>1</v>
      </c>
      <c r="S55" s="2">
        <v>1</v>
      </c>
      <c r="T55" s="2">
        <v>2</v>
      </c>
      <c r="W55" s="95"/>
      <c r="X55" s="2">
        <f t="shared" si="5"/>
        <v>8</v>
      </c>
    </row>
    <row r="56" spans="1:24" ht="12.75">
      <c r="A56" s="87" t="s">
        <v>346</v>
      </c>
      <c r="B56" s="87">
        <v>4</v>
      </c>
      <c r="C56" s="87" t="s">
        <v>322</v>
      </c>
      <c r="D56" s="92" t="s">
        <v>311</v>
      </c>
      <c r="E56" s="2">
        <v>3</v>
      </c>
      <c r="F56" s="2">
        <v>5</v>
      </c>
      <c r="G56" s="2">
        <v>2</v>
      </c>
      <c r="H56" s="2">
        <v>3</v>
      </c>
      <c r="I56" s="2">
        <v>2</v>
      </c>
      <c r="J56" s="2">
        <v>3</v>
      </c>
      <c r="L56" s="95"/>
      <c r="M56" s="2">
        <f t="shared" si="4"/>
        <v>18</v>
      </c>
      <c r="O56" s="74" t="s">
        <v>348</v>
      </c>
      <c r="P56" s="2">
        <v>1</v>
      </c>
      <c r="Q56" s="2">
        <v>0</v>
      </c>
      <c r="R56" s="2">
        <v>3</v>
      </c>
      <c r="S56" s="2">
        <v>1</v>
      </c>
      <c r="T56" s="2">
        <v>2</v>
      </c>
      <c r="U56" s="2">
        <v>1</v>
      </c>
      <c r="W56" s="95"/>
      <c r="X56" s="2">
        <f t="shared" si="5"/>
        <v>8</v>
      </c>
    </row>
    <row r="57" spans="1:24" ht="12.75">
      <c r="A57" s="87" t="s">
        <v>346</v>
      </c>
      <c r="B57" s="87">
        <v>5</v>
      </c>
      <c r="C57" s="87" t="s">
        <v>322</v>
      </c>
      <c r="D57" s="92" t="s">
        <v>311</v>
      </c>
      <c r="E57" s="2">
        <v>10</v>
      </c>
      <c r="F57" s="2">
        <v>3</v>
      </c>
      <c r="G57" s="2">
        <v>3</v>
      </c>
      <c r="H57" s="2">
        <v>2</v>
      </c>
      <c r="I57" s="2">
        <v>2</v>
      </c>
      <c r="L57" s="95"/>
      <c r="M57" s="2">
        <f t="shared" si="4"/>
        <v>20</v>
      </c>
      <c r="O57" s="74" t="s">
        <v>347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W57" s="95"/>
      <c r="X57" s="2">
        <f t="shared" si="5"/>
        <v>0</v>
      </c>
    </row>
    <row r="58" spans="1:24" ht="12.75">
      <c r="A58" s="87" t="s">
        <v>346</v>
      </c>
      <c r="B58" s="87">
        <v>6</v>
      </c>
      <c r="C58" s="87" t="s">
        <v>5</v>
      </c>
      <c r="D58" s="92" t="s">
        <v>313</v>
      </c>
      <c r="E58" s="2">
        <v>0</v>
      </c>
      <c r="F58" s="2">
        <v>0</v>
      </c>
      <c r="G58" s="2">
        <v>1</v>
      </c>
      <c r="H58" s="2">
        <v>0</v>
      </c>
      <c r="I58" s="2">
        <v>0</v>
      </c>
      <c r="J58" s="2">
        <v>0</v>
      </c>
      <c r="K58" s="2">
        <v>2</v>
      </c>
      <c r="L58" s="95"/>
      <c r="M58" s="2">
        <f t="shared" si="4"/>
        <v>3</v>
      </c>
      <c r="O58" s="74" t="s">
        <v>349</v>
      </c>
      <c r="P58" s="2">
        <v>0</v>
      </c>
      <c r="Q58" s="2">
        <v>3</v>
      </c>
      <c r="R58" s="2">
        <v>4</v>
      </c>
      <c r="S58" s="2">
        <v>0</v>
      </c>
      <c r="T58" s="2">
        <v>5</v>
      </c>
      <c r="U58" s="2">
        <v>2</v>
      </c>
      <c r="V58" s="2">
        <v>1</v>
      </c>
      <c r="W58" s="95"/>
      <c r="X58" s="2">
        <f t="shared" si="5"/>
        <v>15</v>
      </c>
    </row>
    <row r="59" spans="1:24" ht="12.75">
      <c r="A59" s="87" t="s">
        <v>346</v>
      </c>
      <c r="C59" s="87" t="s">
        <v>322</v>
      </c>
      <c r="D59" s="92" t="s">
        <v>327</v>
      </c>
      <c r="L59" s="95"/>
      <c r="M59" s="2">
        <f t="shared" si="4"/>
        <v>0</v>
      </c>
      <c r="O59" s="74" t="s">
        <v>307</v>
      </c>
      <c r="W59" s="95"/>
      <c r="X59" s="2">
        <f t="shared" si="5"/>
        <v>0</v>
      </c>
    </row>
    <row r="60" spans="1:24" ht="12.75">
      <c r="A60" s="87" t="s">
        <v>346</v>
      </c>
      <c r="B60" s="87">
        <v>8</v>
      </c>
      <c r="C60" s="87" t="s">
        <v>5</v>
      </c>
      <c r="D60" s="92" t="s">
        <v>311</v>
      </c>
      <c r="E60" s="2">
        <v>1</v>
      </c>
      <c r="F60" s="2">
        <v>3</v>
      </c>
      <c r="G60" s="2">
        <v>4</v>
      </c>
      <c r="H60" s="2">
        <v>4</v>
      </c>
      <c r="I60" s="2">
        <v>0</v>
      </c>
      <c r="L60" s="95"/>
      <c r="M60" s="2">
        <f t="shared" si="4"/>
        <v>12</v>
      </c>
      <c r="O60" s="74" t="s">
        <v>348</v>
      </c>
      <c r="P60" s="2">
        <v>5</v>
      </c>
      <c r="Q60" s="2">
        <v>2</v>
      </c>
      <c r="R60" s="2">
        <v>0</v>
      </c>
      <c r="S60" s="2">
        <v>0</v>
      </c>
      <c r="T60" s="2">
        <v>0</v>
      </c>
      <c r="U60" s="2">
        <v>0</v>
      </c>
      <c r="W60" s="95"/>
      <c r="X60" s="2">
        <f t="shared" si="5"/>
        <v>7</v>
      </c>
    </row>
    <row r="61" spans="1:24" ht="12.75">
      <c r="A61" s="80" t="s">
        <v>346</v>
      </c>
      <c r="B61" s="80">
        <v>9</v>
      </c>
      <c r="C61" s="81" t="s">
        <v>5</v>
      </c>
      <c r="D61" s="82" t="s">
        <v>313</v>
      </c>
      <c r="E61" s="83">
        <v>1</v>
      </c>
      <c r="F61" s="83">
        <v>1</v>
      </c>
      <c r="G61" s="83">
        <v>4</v>
      </c>
      <c r="H61" s="83">
        <v>2</v>
      </c>
      <c r="I61" s="83">
        <v>1</v>
      </c>
      <c r="J61" s="83">
        <v>0</v>
      </c>
      <c r="K61" s="83">
        <v>5</v>
      </c>
      <c r="L61" s="96"/>
      <c r="M61" s="83">
        <f t="shared" si="4"/>
        <v>14</v>
      </c>
      <c r="N61" s="83"/>
      <c r="O61" s="94" t="s">
        <v>307</v>
      </c>
      <c r="P61" s="83">
        <v>2</v>
      </c>
      <c r="Q61" s="83">
        <v>0</v>
      </c>
      <c r="R61" s="83">
        <v>3</v>
      </c>
      <c r="S61" s="83">
        <v>3</v>
      </c>
      <c r="T61" s="83">
        <v>0</v>
      </c>
      <c r="U61" s="83">
        <v>0</v>
      </c>
      <c r="V61" s="83">
        <v>10</v>
      </c>
      <c r="W61" s="96"/>
      <c r="X61" s="83">
        <f t="shared" si="5"/>
        <v>18</v>
      </c>
    </row>
    <row r="62" spans="1:24" ht="12.75">
      <c r="A62" s="87" t="s">
        <v>414</v>
      </c>
      <c r="B62" s="87">
        <v>1</v>
      </c>
      <c r="C62" s="87" t="s">
        <v>5</v>
      </c>
      <c r="D62" s="131" t="s">
        <v>311</v>
      </c>
      <c r="E62" s="2">
        <v>7</v>
      </c>
      <c r="F62" s="2">
        <v>1</v>
      </c>
      <c r="G62" s="2">
        <v>0</v>
      </c>
      <c r="H62" s="2">
        <v>2</v>
      </c>
      <c r="I62" s="2">
        <v>3</v>
      </c>
      <c r="J62" s="2">
        <v>4</v>
      </c>
      <c r="L62" s="100"/>
      <c r="M62" s="2">
        <f t="shared" si="4"/>
        <v>17</v>
      </c>
      <c r="O62" s="74" t="s">
        <v>347</v>
      </c>
      <c r="P62" s="2">
        <v>1</v>
      </c>
      <c r="Q62" s="2">
        <v>0</v>
      </c>
      <c r="R62" s="2">
        <v>5</v>
      </c>
      <c r="S62" s="2">
        <v>0</v>
      </c>
      <c r="T62" s="2">
        <v>0</v>
      </c>
      <c r="U62" s="2">
        <v>0</v>
      </c>
      <c r="W62" s="100"/>
      <c r="X62" s="2">
        <f t="shared" si="5"/>
        <v>6</v>
      </c>
    </row>
    <row r="63" spans="1:24" ht="12.75">
      <c r="A63" s="87" t="s">
        <v>414</v>
      </c>
      <c r="B63" s="87">
        <v>2</v>
      </c>
      <c r="C63" s="87" t="s">
        <v>310</v>
      </c>
      <c r="D63" s="92" t="s">
        <v>311</v>
      </c>
      <c r="E63" s="2">
        <v>15</v>
      </c>
      <c r="F63" s="2">
        <v>0</v>
      </c>
      <c r="G63" s="2">
        <v>15</v>
      </c>
      <c r="H63" s="2">
        <v>3</v>
      </c>
      <c r="L63" s="95"/>
      <c r="M63" s="2">
        <f t="shared" si="4"/>
        <v>33</v>
      </c>
      <c r="O63" s="74" t="s">
        <v>415</v>
      </c>
      <c r="P63" s="2">
        <v>1</v>
      </c>
      <c r="Q63" s="2">
        <v>2</v>
      </c>
      <c r="R63" s="2">
        <v>1</v>
      </c>
      <c r="S63" s="2">
        <v>4</v>
      </c>
      <c r="W63" s="95"/>
      <c r="X63" s="2">
        <f t="shared" si="5"/>
        <v>8</v>
      </c>
    </row>
    <row r="64" spans="1:24" ht="12.75">
      <c r="A64" s="87" t="s">
        <v>414</v>
      </c>
      <c r="B64" s="87">
        <v>3</v>
      </c>
      <c r="C64" s="87" t="s">
        <v>310</v>
      </c>
      <c r="D64" s="92" t="s">
        <v>311</v>
      </c>
      <c r="E64" s="2">
        <v>3</v>
      </c>
      <c r="F64" s="2">
        <v>0</v>
      </c>
      <c r="G64" s="2">
        <v>7</v>
      </c>
      <c r="H64" s="2">
        <v>2</v>
      </c>
      <c r="I64" s="2">
        <v>0</v>
      </c>
      <c r="J64" s="2">
        <v>2</v>
      </c>
      <c r="K64" s="2">
        <v>4</v>
      </c>
      <c r="L64" s="95"/>
      <c r="M64" s="2">
        <f t="shared" si="4"/>
        <v>18</v>
      </c>
      <c r="O64" s="74" t="s">
        <v>416</v>
      </c>
      <c r="P64" s="2">
        <v>0</v>
      </c>
      <c r="Q64" s="2">
        <v>0</v>
      </c>
      <c r="R64" s="2">
        <v>0</v>
      </c>
      <c r="S64" s="2">
        <v>2</v>
      </c>
      <c r="T64" s="2">
        <v>3</v>
      </c>
      <c r="U64" s="2">
        <v>0</v>
      </c>
      <c r="V64" s="2">
        <v>1</v>
      </c>
      <c r="W64" s="95"/>
      <c r="X64" s="2">
        <f t="shared" si="5"/>
        <v>6</v>
      </c>
    </row>
    <row r="65" spans="1:24" ht="12.75">
      <c r="A65" s="87" t="s">
        <v>414</v>
      </c>
      <c r="B65" s="87">
        <v>4</v>
      </c>
      <c r="C65" s="87" t="s">
        <v>5</v>
      </c>
      <c r="D65" s="92" t="s">
        <v>311</v>
      </c>
      <c r="E65" s="2">
        <v>0</v>
      </c>
      <c r="F65" s="2">
        <v>2</v>
      </c>
      <c r="G65" s="2">
        <v>5</v>
      </c>
      <c r="H65" s="2">
        <v>1</v>
      </c>
      <c r="I65" s="2">
        <v>3</v>
      </c>
      <c r="J65" s="2">
        <v>6</v>
      </c>
      <c r="L65" s="95"/>
      <c r="M65" s="2">
        <f t="shared" si="4"/>
        <v>17</v>
      </c>
      <c r="O65" s="74" t="s">
        <v>348</v>
      </c>
      <c r="P65" s="2">
        <v>0</v>
      </c>
      <c r="Q65" s="2">
        <v>0</v>
      </c>
      <c r="R65" s="2">
        <v>0</v>
      </c>
      <c r="S65" s="2">
        <v>1</v>
      </c>
      <c r="T65" s="2">
        <v>0</v>
      </c>
      <c r="U65" s="2">
        <v>2</v>
      </c>
      <c r="V65" s="2">
        <v>0</v>
      </c>
      <c r="W65" s="95"/>
      <c r="X65" s="2">
        <f t="shared" si="5"/>
        <v>3</v>
      </c>
    </row>
    <row r="66" spans="1:24" ht="12.75">
      <c r="A66" s="87" t="s">
        <v>414</v>
      </c>
      <c r="B66" s="87">
        <v>5</v>
      </c>
      <c r="C66" s="87" t="s">
        <v>310</v>
      </c>
      <c r="D66" s="92" t="s">
        <v>311</v>
      </c>
      <c r="E66" s="2">
        <v>12</v>
      </c>
      <c r="F66" s="2">
        <v>0</v>
      </c>
      <c r="G66" s="2">
        <v>2</v>
      </c>
      <c r="H66" s="2">
        <v>2</v>
      </c>
      <c r="I66" s="2">
        <v>0</v>
      </c>
      <c r="J66" s="2">
        <v>3</v>
      </c>
      <c r="L66" s="95"/>
      <c r="M66" s="2">
        <f t="shared" si="4"/>
        <v>19</v>
      </c>
      <c r="O66" s="74" t="s">
        <v>328</v>
      </c>
      <c r="P66" s="2">
        <v>0</v>
      </c>
      <c r="Q66" s="2">
        <v>2</v>
      </c>
      <c r="R66" s="2">
        <v>3</v>
      </c>
      <c r="S66" s="2">
        <v>4</v>
      </c>
      <c r="T66" s="2">
        <v>6</v>
      </c>
      <c r="U66" s="2">
        <v>0</v>
      </c>
      <c r="W66" s="95"/>
      <c r="X66" s="2">
        <f t="shared" si="5"/>
        <v>15</v>
      </c>
    </row>
    <row r="67" spans="1:24" ht="12.75">
      <c r="A67" s="87" t="s">
        <v>414</v>
      </c>
      <c r="B67" s="87">
        <v>6</v>
      </c>
      <c r="C67" s="87" t="s">
        <v>310</v>
      </c>
      <c r="D67" s="92" t="s">
        <v>311</v>
      </c>
      <c r="E67" s="2">
        <v>2</v>
      </c>
      <c r="F67" s="2">
        <v>5</v>
      </c>
      <c r="G67" s="2">
        <v>2</v>
      </c>
      <c r="H67" s="2">
        <v>5</v>
      </c>
      <c r="I67" s="2">
        <v>2</v>
      </c>
      <c r="L67" s="95"/>
      <c r="M67" s="2">
        <f t="shared" si="4"/>
        <v>16</v>
      </c>
      <c r="O67" s="74" t="s">
        <v>347</v>
      </c>
      <c r="P67" s="2">
        <v>0</v>
      </c>
      <c r="Q67" s="2">
        <v>0</v>
      </c>
      <c r="R67" s="2">
        <v>1</v>
      </c>
      <c r="S67" s="2">
        <v>0</v>
      </c>
      <c r="T67" s="2">
        <v>0</v>
      </c>
      <c r="W67" s="95"/>
      <c r="X67" s="2">
        <f t="shared" si="5"/>
        <v>1</v>
      </c>
    </row>
    <row r="68" spans="1:24" ht="12.75">
      <c r="A68" s="87" t="s">
        <v>414</v>
      </c>
      <c r="B68" s="87">
        <v>7</v>
      </c>
      <c r="C68" s="87" t="s">
        <v>5</v>
      </c>
      <c r="D68" s="92" t="s">
        <v>311</v>
      </c>
      <c r="E68" s="2">
        <v>5</v>
      </c>
      <c r="F68" s="2">
        <v>0</v>
      </c>
      <c r="G68" s="2">
        <v>6</v>
      </c>
      <c r="L68" s="95"/>
      <c r="M68" s="2">
        <f t="shared" si="4"/>
        <v>11</v>
      </c>
      <c r="O68" s="74" t="s">
        <v>415</v>
      </c>
      <c r="P68" s="2">
        <v>0</v>
      </c>
      <c r="Q68" s="2">
        <v>1</v>
      </c>
      <c r="R68" s="2">
        <v>6</v>
      </c>
      <c r="W68" s="95"/>
      <c r="X68" s="2">
        <f t="shared" si="5"/>
        <v>7</v>
      </c>
    </row>
    <row r="69" spans="1:24" ht="12.75">
      <c r="A69" s="87" t="s">
        <v>414</v>
      </c>
      <c r="B69" s="87">
        <v>8</v>
      </c>
      <c r="C69" s="87" t="s">
        <v>5</v>
      </c>
      <c r="D69" s="92" t="s">
        <v>327</v>
      </c>
      <c r="E69" s="2">
        <v>6</v>
      </c>
      <c r="F69" s="2">
        <v>3</v>
      </c>
      <c r="G69" s="2">
        <v>3</v>
      </c>
      <c r="L69" s="95"/>
      <c r="M69" s="2">
        <f t="shared" si="4"/>
        <v>12</v>
      </c>
      <c r="O69" s="74" t="s">
        <v>416</v>
      </c>
      <c r="P69" s="2">
        <v>2</v>
      </c>
      <c r="Q69" s="2">
        <v>0</v>
      </c>
      <c r="R69" s="2">
        <v>2</v>
      </c>
      <c r="W69" s="95"/>
      <c r="X69" s="2">
        <f t="shared" si="5"/>
        <v>4</v>
      </c>
    </row>
    <row r="70" spans="1:24" ht="12.75">
      <c r="A70" s="87" t="s">
        <v>414</v>
      </c>
      <c r="B70" s="87">
        <v>9</v>
      </c>
      <c r="C70" s="87" t="s">
        <v>310</v>
      </c>
      <c r="D70" s="92" t="s">
        <v>311</v>
      </c>
      <c r="E70" s="2">
        <v>4</v>
      </c>
      <c r="F70" s="2">
        <v>5</v>
      </c>
      <c r="G70" s="2">
        <v>1</v>
      </c>
      <c r="H70" s="2">
        <v>7</v>
      </c>
      <c r="I70" s="2">
        <v>0</v>
      </c>
      <c r="L70" s="95"/>
      <c r="M70" s="2">
        <f t="shared" si="4"/>
        <v>17</v>
      </c>
      <c r="O70" s="74" t="s">
        <v>348</v>
      </c>
      <c r="P70" s="2">
        <v>0</v>
      </c>
      <c r="Q70" s="2">
        <v>0</v>
      </c>
      <c r="R70" s="2">
        <v>0</v>
      </c>
      <c r="S70" s="2">
        <v>1</v>
      </c>
      <c r="T70" s="2">
        <v>0</v>
      </c>
      <c r="W70" s="95"/>
      <c r="X70" s="2">
        <f t="shared" si="5"/>
        <v>1</v>
      </c>
    </row>
    <row r="71" spans="1:24" ht="12.75">
      <c r="A71" s="87" t="s">
        <v>414</v>
      </c>
      <c r="B71" s="87">
        <v>10</v>
      </c>
      <c r="C71" s="87" t="s">
        <v>5</v>
      </c>
      <c r="D71" s="92" t="s">
        <v>311</v>
      </c>
      <c r="E71" s="2">
        <v>1</v>
      </c>
      <c r="F71" s="2">
        <v>4</v>
      </c>
      <c r="G71" s="2">
        <v>4</v>
      </c>
      <c r="H71" s="2">
        <v>1</v>
      </c>
      <c r="I71" s="2">
        <v>0</v>
      </c>
      <c r="J71" s="2">
        <v>5</v>
      </c>
      <c r="L71" s="95"/>
      <c r="M71" s="2">
        <f t="shared" si="4"/>
        <v>15</v>
      </c>
      <c r="O71" s="74" t="s">
        <v>328</v>
      </c>
      <c r="P71" s="2">
        <v>0</v>
      </c>
      <c r="Q71" s="2">
        <v>0</v>
      </c>
      <c r="R71" s="2">
        <v>0</v>
      </c>
      <c r="S71" s="2">
        <v>1</v>
      </c>
      <c r="T71" s="2">
        <v>0</v>
      </c>
      <c r="U71" s="2">
        <v>3</v>
      </c>
      <c r="V71" s="2">
        <v>0</v>
      </c>
      <c r="W71" s="95"/>
      <c r="X71" s="2">
        <f t="shared" si="5"/>
        <v>4</v>
      </c>
    </row>
    <row r="72" spans="1:24" ht="12.75">
      <c r="A72" s="80" t="s">
        <v>414</v>
      </c>
      <c r="B72" s="80">
        <v>11</v>
      </c>
      <c r="C72" s="81" t="s">
        <v>5</v>
      </c>
      <c r="D72" s="81" t="s">
        <v>311</v>
      </c>
      <c r="E72" s="93">
        <v>3</v>
      </c>
      <c r="F72" s="83">
        <v>1</v>
      </c>
      <c r="G72" s="83">
        <v>1</v>
      </c>
      <c r="H72" s="83">
        <v>0</v>
      </c>
      <c r="I72" s="83">
        <v>8</v>
      </c>
      <c r="J72" s="83">
        <v>3</v>
      </c>
      <c r="K72" s="83">
        <v>2</v>
      </c>
      <c r="L72" s="96"/>
      <c r="M72" s="93">
        <f t="shared" si="4"/>
        <v>18</v>
      </c>
      <c r="N72" s="83"/>
      <c r="O72" s="94" t="s">
        <v>416</v>
      </c>
      <c r="P72" s="83">
        <v>0</v>
      </c>
      <c r="Q72" s="83">
        <v>0</v>
      </c>
      <c r="R72" s="83">
        <v>6</v>
      </c>
      <c r="S72" s="83">
        <v>0</v>
      </c>
      <c r="T72" s="83">
        <v>1</v>
      </c>
      <c r="U72" s="83">
        <v>2</v>
      </c>
      <c r="V72" s="83">
        <v>8</v>
      </c>
      <c r="W72" s="83"/>
      <c r="X72" s="93">
        <f t="shared" si="5"/>
        <v>17</v>
      </c>
    </row>
    <row r="73" spans="1:24" ht="12.75">
      <c r="A73" s="87" t="s">
        <v>527</v>
      </c>
      <c r="B73" s="87">
        <v>1</v>
      </c>
      <c r="C73" s="87" t="s">
        <v>5</v>
      </c>
      <c r="D73" s="131" t="s">
        <v>311</v>
      </c>
      <c r="E73" s="2">
        <v>0</v>
      </c>
      <c r="F73" s="2">
        <v>2</v>
      </c>
      <c r="G73" s="2">
        <v>9</v>
      </c>
      <c r="H73" s="2">
        <v>0</v>
      </c>
      <c r="I73" s="2">
        <v>0</v>
      </c>
      <c r="L73" s="100"/>
      <c r="M73" s="2">
        <f t="shared" si="4"/>
        <v>11</v>
      </c>
      <c r="O73" s="74" t="s">
        <v>325</v>
      </c>
      <c r="P73" s="2">
        <v>2</v>
      </c>
      <c r="Q73" s="2">
        <v>2</v>
      </c>
      <c r="R73" s="2">
        <v>0</v>
      </c>
      <c r="S73" s="2">
        <v>5</v>
      </c>
      <c r="T73" s="2">
        <v>0</v>
      </c>
      <c r="U73" s="2">
        <v>0</v>
      </c>
      <c r="W73" s="100"/>
      <c r="X73" s="2">
        <f t="shared" si="5"/>
        <v>9</v>
      </c>
    </row>
    <row r="74" spans="1:24" ht="12.75">
      <c r="A74" s="87" t="s">
        <v>527</v>
      </c>
      <c r="B74" s="87">
        <v>2</v>
      </c>
      <c r="C74" s="87" t="s">
        <v>310</v>
      </c>
      <c r="D74" s="92"/>
      <c r="L74" s="95"/>
      <c r="M74" s="2">
        <f t="shared" si="4"/>
        <v>0</v>
      </c>
      <c r="W74" s="95"/>
      <c r="X74" s="2">
        <f t="shared" si="5"/>
        <v>0</v>
      </c>
    </row>
    <row r="75" spans="1:24" ht="12.75">
      <c r="A75" s="87" t="s">
        <v>527</v>
      </c>
      <c r="B75" s="87">
        <v>3</v>
      </c>
      <c r="C75" s="87" t="s">
        <v>5</v>
      </c>
      <c r="D75" s="92"/>
      <c r="L75" s="95"/>
      <c r="M75" s="2">
        <f t="shared" si="4"/>
        <v>0</v>
      </c>
      <c r="W75" s="95"/>
      <c r="X75" s="2">
        <f t="shared" si="5"/>
        <v>0</v>
      </c>
    </row>
    <row r="76" spans="1:24" ht="12.75">
      <c r="A76" s="87" t="s">
        <v>527</v>
      </c>
      <c r="B76" s="87">
        <v>4</v>
      </c>
      <c r="C76" s="87" t="s">
        <v>310</v>
      </c>
      <c r="D76" s="92"/>
      <c r="L76" s="95"/>
      <c r="M76" s="2">
        <f t="shared" si="4"/>
        <v>0</v>
      </c>
      <c r="W76" s="95"/>
      <c r="X76" s="2">
        <f t="shared" si="5"/>
        <v>0</v>
      </c>
    </row>
    <row r="77" spans="1:24" ht="12.75">
      <c r="A77" s="90" t="s">
        <v>527</v>
      </c>
      <c r="B77" s="90">
        <v>5</v>
      </c>
      <c r="D77" s="92"/>
      <c r="L77" s="95"/>
      <c r="M77" s="2">
        <f t="shared" si="4"/>
        <v>0</v>
      </c>
      <c r="W77" s="95"/>
      <c r="X77" s="2">
        <f t="shared" si="5"/>
        <v>0</v>
      </c>
    </row>
    <row r="78" spans="4:24" ht="12.75">
      <c r="D78" s="92"/>
      <c r="E78" s="88">
        <f>SUM(E4:E77)</f>
        <v>178</v>
      </c>
      <c r="F78" s="88">
        <f aca="true" t="shared" si="6" ref="F78:M78">SUM(F4:F77)</f>
        <v>162</v>
      </c>
      <c r="G78" s="88">
        <f t="shared" si="6"/>
        <v>163</v>
      </c>
      <c r="H78" s="88">
        <f t="shared" si="6"/>
        <v>105</v>
      </c>
      <c r="I78" s="88">
        <f t="shared" si="6"/>
        <v>115</v>
      </c>
      <c r="J78" s="88">
        <f t="shared" si="6"/>
        <v>67</v>
      </c>
      <c r="K78" s="88">
        <f t="shared" si="6"/>
        <v>41</v>
      </c>
      <c r="L78" s="199">
        <f t="shared" si="6"/>
        <v>5</v>
      </c>
      <c r="M78" s="88">
        <f t="shared" si="6"/>
        <v>880</v>
      </c>
      <c r="N78" s="88"/>
      <c r="O78" s="88"/>
      <c r="P78" s="88">
        <f>SUM(P4:P77)</f>
        <v>80</v>
      </c>
      <c r="Q78" s="88">
        <f aca="true" t="shared" si="7" ref="Q78:X78">SUM(Q4:Q77)</f>
        <v>106</v>
      </c>
      <c r="R78" s="88">
        <f t="shared" si="7"/>
        <v>143</v>
      </c>
      <c r="S78" s="88">
        <f t="shared" si="7"/>
        <v>79</v>
      </c>
      <c r="T78" s="88">
        <f t="shared" si="7"/>
        <v>95</v>
      </c>
      <c r="U78" s="88">
        <f t="shared" si="7"/>
        <v>55</v>
      </c>
      <c r="V78" s="88">
        <f t="shared" si="7"/>
        <v>42</v>
      </c>
      <c r="W78" s="88">
        <f t="shared" si="7"/>
        <v>3</v>
      </c>
      <c r="X78" s="88">
        <f t="shared" si="7"/>
        <v>621</v>
      </c>
    </row>
    <row r="80" ht="12.75">
      <c r="O80" s="2"/>
    </row>
    <row r="93" spans="1:24" ht="12.75">
      <c r="A93" s="80"/>
      <c r="B93" s="97" t="s">
        <v>2</v>
      </c>
      <c r="C93" s="97"/>
      <c r="D93" s="97" t="s">
        <v>311</v>
      </c>
      <c r="E93" s="97">
        <v>1</v>
      </c>
      <c r="F93" s="97">
        <v>2</v>
      </c>
      <c r="G93" s="97">
        <v>3</v>
      </c>
      <c r="H93" s="97">
        <v>4</v>
      </c>
      <c r="I93" s="97">
        <v>5</v>
      </c>
      <c r="J93" s="97">
        <v>6</v>
      </c>
      <c r="K93" s="97">
        <v>7</v>
      </c>
      <c r="L93" s="97">
        <v>8</v>
      </c>
      <c r="M93" s="97" t="s">
        <v>336</v>
      </c>
      <c r="P93" s="97">
        <v>1</v>
      </c>
      <c r="Q93" s="97">
        <v>2</v>
      </c>
      <c r="R93" s="97">
        <v>3</v>
      </c>
      <c r="S93" s="97">
        <v>4</v>
      </c>
      <c r="T93" s="97">
        <v>5</v>
      </c>
      <c r="U93" s="97">
        <v>6</v>
      </c>
      <c r="V93" s="97">
        <v>7</v>
      </c>
      <c r="W93" s="97">
        <v>8</v>
      </c>
      <c r="X93" s="97" t="s">
        <v>336</v>
      </c>
    </row>
    <row r="94" spans="1:26" ht="12.75">
      <c r="A94" s="87" t="s">
        <v>303</v>
      </c>
      <c r="B94" s="87">
        <f>COUNT(B4:B12)</f>
        <v>8</v>
      </c>
      <c r="D94" s="92">
        <f>COUNTIF(D4:D12,"W")+COUNTIF(D4:D12,"FW")</f>
        <v>8</v>
      </c>
      <c r="E94" s="2">
        <f>SUM(E4:E12)</f>
        <v>15</v>
      </c>
      <c r="F94" s="2">
        <f aca="true" t="shared" si="8" ref="F94:M94">SUM(F4:F12)</f>
        <v>5</v>
      </c>
      <c r="G94" s="2">
        <f t="shared" si="8"/>
        <v>11</v>
      </c>
      <c r="H94" s="2">
        <f t="shared" si="8"/>
        <v>15</v>
      </c>
      <c r="I94" s="2">
        <f t="shared" si="8"/>
        <v>13</v>
      </c>
      <c r="J94" s="2">
        <f t="shared" si="8"/>
        <v>1</v>
      </c>
      <c r="K94" s="2">
        <f t="shared" si="8"/>
        <v>2</v>
      </c>
      <c r="L94" s="95">
        <f t="shared" si="8"/>
        <v>3</v>
      </c>
      <c r="M94" s="2">
        <f t="shared" si="8"/>
        <v>109</v>
      </c>
      <c r="O94" s="2"/>
      <c r="P94" s="98">
        <f aca="true" t="shared" si="9" ref="P94:X94">SUM(P4:P12)</f>
        <v>9</v>
      </c>
      <c r="Q94" s="99">
        <f t="shared" si="9"/>
        <v>7</v>
      </c>
      <c r="R94" s="99">
        <f t="shared" si="9"/>
        <v>0</v>
      </c>
      <c r="S94" s="99">
        <f t="shared" si="9"/>
        <v>4</v>
      </c>
      <c r="T94" s="99">
        <f t="shared" si="9"/>
        <v>10</v>
      </c>
      <c r="U94" s="99">
        <f t="shared" si="9"/>
        <v>1</v>
      </c>
      <c r="V94" s="99">
        <f t="shared" si="9"/>
        <v>0</v>
      </c>
      <c r="W94" s="100">
        <f t="shared" si="9"/>
        <v>2</v>
      </c>
      <c r="X94" s="2">
        <f t="shared" si="9"/>
        <v>51</v>
      </c>
      <c r="Z94" s="135">
        <f>X94/M94</f>
        <v>0.46788990825688076</v>
      </c>
    </row>
    <row r="95" spans="1:26" ht="12.75">
      <c r="A95" s="87" t="s">
        <v>312</v>
      </c>
      <c r="B95" s="87">
        <f>COUNT(B13:B23)</f>
        <v>10</v>
      </c>
      <c r="D95" s="92">
        <f>COUNTIF(D13:D23,"W")+COUNTIF(D13:D23,"FW")</f>
        <v>5</v>
      </c>
      <c r="E95" s="2">
        <f>SUM(E13:E23)</f>
        <v>12</v>
      </c>
      <c r="F95" s="2">
        <f aca="true" t="shared" si="10" ref="F95:M95">SUM(F13:F23)</f>
        <v>18</v>
      </c>
      <c r="G95" s="2">
        <f t="shared" si="10"/>
        <v>16</v>
      </c>
      <c r="H95" s="2">
        <f t="shared" si="10"/>
        <v>10</v>
      </c>
      <c r="I95" s="2">
        <f t="shared" si="10"/>
        <v>13</v>
      </c>
      <c r="J95" s="2">
        <f t="shared" si="10"/>
        <v>10</v>
      </c>
      <c r="K95" s="2">
        <f t="shared" si="10"/>
        <v>3</v>
      </c>
      <c r="L95" s="95">
        <f t="shared" si="10"/>
        <v>0</v>
      </c>
      <c r="M95" s="2">
        <f t="shared" si="10"/>
        <v>82</v>
      </c>
      <c r="O95" s="2"/>
      <c r="P95" s="101">
        <f aca="true" t="shared" si="11" ref="P95:X95">SUM(P13:P23)</f>
        <v>7</v>
      </c>
      <c r="Q95" s="2">
        <f t="shared" si="11"/>
        <v>13</v>
      </c>
      <c r="R95" s="2">
        <f t="shared" si="11"/>
        <v>29</v>
      </c>
      <c r="S95" s="2">
        <f t="shared" si="11"/>
        <v>8</v>
      </c>
      <c r="T95" s="2">
        <f t="shared" si="11"/>
        <v>18</v>
      </c>
      <c r="U95" s="2">
        <f t="shared" si="11"/>
        <v>19</v>
      </c>
      <c r="V95" s="2">
        <f t="shared" si="11"/>
        <v>0</v>
      </c>
      <c r="W95" s="95">
        <f t="shared" si="11"/>
        <v>0</v>
      </c>
      <c r="X95" s="2">
        <f t="shared" si="11"/>
        <v>94</v>
      </c>
      <c r="Z95" s="135">
        <f aca="true" t="shared" si="12" ref="Z95:Z101">X95/M95</f>
        <v>1.146341463414634</v>
      </c>
    </row>
    <row r="96" spans="1:26" ht="12.75">
      <c r="A96" s="87" t="s">
        <v>318</v>
      </c>
      <c r="B96" s="87">
        <f>COUNT(B24:B29)</f>
        <v>6</v>
      </c>
      <c r="D96" s="92">
        <f>COUNTIF(D24:D29,"W")+COUNTIF(D24:D29,"FW")</f>
        <v>3</v>
      </c>
      <c r="E96" s="2">
        <f>SUM(E24:E29)</f>
        <v>5</v>
      </c>
      <c r="F96" s="2">
        <f aca="true" t="shared" si="13" ref="F96:M96">SUM(F24:F29)</f>
        <v>23</v>
      </c>
      <c r="G96" s="2">
        <f t="shared" si="13"/>
        <v>17</v>
      </c>
      <c r="H96" s="2">
        <f t="shared" si="13"/>
        <v>2</v>
      </c>
      <c r="I96" s="2">
        <f t="shared" si="13"/>
        <v>4</v>
      </c>
      <c r="J96" s="2">
        <f t="shared" si="13"/>
        <v>6</v>
      </c>
      <c r="K96" s="2">
        <f t="shared" si="13"/>
        <v>8</v>
      </c>
      <c r="L96" s="95">
        <f t="shared" si="13"/>
        <v>2</v>
      </c>
      <c r="M96" s="2">
        <f t="shared" si="13"/>
        <v>67</v>
      </c>
      <c r="O96" s="2"/>
      <c r="P96" s="101">
        <f aca="true" t="shared" si="14" ref="P96:X96">SUM(P24:P29)</f>
        <v>3</v>
      </c>
      <c r="Q96" s="2">
        <f t="shared" si="14"/>
        <v>13</v>
      </c>
      <c r="R96" s="2">
        <f t="shared" si="14"/>
        <v>13</v>
      </c>
      <c r="S96" s="2">
        <f t="shared" si="14"/>
        <v>13</v>
      </c>
      <c r="T96" s="2">
        <f t="shared" si="14"/>
        <v>9</v>
      </c>
      <c r="U96" s="2">
        <f t="shared" si="14"/>
        <v>13</v>
      </c>
      <c r="V96" s="2">
        <f t="shared" si="14"/>
        <v>5</v>
      </c>
      <c r="W96" s="95">
        <f t="shared" si="14"/>
        <v>1</v>
      </c>
      <c r="X96" s="2">
        <f t="shared" si="14"/>
        <v>70</v>
      </c>
      <c r="Z96" s="135">
        <f t="shared" si="12"/>
        <v>1.044776119402985</v>
      </c>
    </row>
    <row r="97" spans="1:26" ht="12.75">
      <c r="A97" s="87" t="s">
        <v>321</v>
      </c>
      <c r="B97" s="87">
        <f>COUNT(B30:B37)</f>
        <v>7</v>
      </c>
      <c r="D97" s="92">
        <f>COUNTIF(D30:D37,"W")+COUNTIF(D30:D37,"FW")</f>
        <v>1</v>
      </c>
      <c r="E97" s="2">
        <f>SUM(E30:E37)</f>
        <v>18</v>
      </c>
      <c r="F97" s="2">
        <f aca="true" t="shared" si="15" ref="F97:M97">SUM(F30:F37)</f>
        <v>12</v>
      </c>
      <c r="G97" s="2">
        <f t="shared" si="15"/>
        <v>10</v>
      </c>
      <c r="H97" s="2">
        <f t="shared" si="15"/>
        <v>5</v>
      </c>
      <c r="I97" s="2">
        <f t="shared" si="15"/>
        <v>8</v>
      </c>
      <c r="J97" s="2">
        <f t="shared" si="15"/>
        <v>2</v>
      </c>
      <c r="K97" s="2">
        <f t="shared" si="15"/>
        <v>1</v>
      </c>
      <c r="L97" s="95">
        <f t="shared" si="15"/>
        <v>0</v>
      </c>
      <c r="M97" s="2">
        <f t="shared" si="15"/>
        <v>56</v>
      </c>
      <c r="O97" s="2"/>
      <c r="P97" s="101">
        <f aca="true" t="shared" si="16" ref="P97:X97">SUM(P30:P37)</f>
        <v>8</v>
      </c>
      <c r="Q97" s="2">
        <f t="shared" si="16"/>
        <v>23</v>
      </c>
      <c r="R97" s="2">
        <f t="shared" si="16"/>
        <v>29</v>
      </c>
      <c r="S97" s="2">
        <f t="shared" si="16"/>
        <v>14</v>
      </c>
      <c r="T97" s="2">
        <f t="shared" si="16"/>
        <v>18</v>
      </c>
      <c r="U97" s="2">
        <f t="shared" si="16"/>
        <v>4</v>
      </c>
      <c r="V97" s="2">
        <f t="shared" si="16"/>
        <v>5</v>
      </c>
      <c r="W97" s="95">
        <f t="shared" si="16"/>
        <v>0</v>
      </c>
      <c r="X97" s="2">
        <f t="shared" si="16"/>
        <v>101</v>
      </c>
      <c r="Z97" s="135">
        <f t="shared" si="12"/>
        <v>1.8035714285714286</v>
      </c>
    </row>
    <row r="98" spans="1:26" ht="12.75">
      <c r="A98" s="87" t="s">
        <v>323</v>
      </c>
      <c r="B98" s="87">
        <f>COUNT(B38:B47)</f>
        <v>9</v>
      </c>
      <c r="D98" s="92">
        <f>COUNTIF(D38:D47,"W")+COUNTIF(D38:D47,"FW")</f>
        <v>5</v>
      </c>
      <c r="E98" s="2">
        <f>SUM(E38:E47)</f>
        <v>16</v>
      </c>
      <c r="F98" s="2">
        <f aca="true" t="shared" si="17" ref="F98:M98">SUM(F38:F47)</f>
        <v>23</v>
      </c>
      <c r="G98" s="2">
        <f t="shared" si="17"/>
        <v>19</v>
      </c>
      <c r="H98" s="2">
        <f t="shared" si="17"/>
        <v>22</v>
      </c>
      <c r="I98" s="2">
        <f t="shared" si="17"/>
        <v>19</v>
      </c>
      <c r="J98" s="2">
        <f t="shared" si="17"/>
        <v>13</v>
      </c>
      <c r="K98" s="2">
        <f t="shared" si="17"/>
        <v>11</v>
      </c>
      <c r="L98" s="95">
        <f t="shared" si="17"/>
        <v>0</v>
      </c>
      <c r="M98" s="2">
        <f t="shared" si="17"/>
        <v>123</v>
      </c>
      <c r="O98" s="2"/>
      <c r="P98" s="101">
        <f aca="true" t="shared" si="18" ref="P98:X98">SUM(P38:P47)</f>
        <v>29</v>
      </c>
      <c r="Q98" s="2">
        <f t="shared" si="18"/>
        <v>25</v>
      </c>
      <c r="R98" s="2">
        <f t="shared" si="18"/>
        <v>22</v>
      </c>
      <c r="S98" s="2">
        <f t="shared" si="18"/>
        <v>11</v>
      </c>
      <c r="T98" s="2">
        <f t="shared" si="18"/>
        <v>8</v>
      </c>
      <c r="U98" s="2">
        <f t="shared" si="18"/>
        <v>3</v>
      </c>
      <c r="V98" s="2">
        <f t="shared" si="18"/>
        <v>4</v>
      </c>
      <c r="W98" s="95">
        <f t="shared" si="18"/>
        <v>0</v>
      </c>
      <c r="X98" s="2">
        <f t="shared" si="18"/>
        <v>102</v>
      </c>
      <c r="Z98" s="135">
        <f t="shared" si="12"/>
        <v>0.8292682926829268</v>
      </c>
    </row>
    <row r="99" spans="1:26" ht="12.75">
      <c r="A99" s="87" t="s">
        <v>332</v>
      </c>
      <c r="B99" s="87">
        <f>COUNT(B48:B52)</f>
        <v>5</v>
      </c>
      <c r="D99" s="92">
        <f>COUNTIF(D48:D52,"W")+COUNTIF(D48:D52,"FW")</f>
        <v>5</v>
      </c>
      <c r="E99" s="2">
        <f>SUM(E48:E52)</f>
        <v>22</v>
      </c>
      <c r="F99" s="2">
        <f aca="true" t="shared" si="19" ref="F99:M99">SUM(F48:F52)</f>
        <v>22</v>
      </c>
      <c r="G99" s="2">
        <f t="shared" si="19"/>
        <v>9</v>
      </c>
      <c r="H99" s="2">
        <f t="shared" si="19"/>
        <v>12</v>
      </c>
      <c r="I99" s="2">
        <f t="shared" si="19"/>
        <v>21</v>
      </c>
      <c r="J99" s="2">
        <f t="shared" si="19"/>
        <v>9</v>
      </c>
      <c r="K99" s="2">
        <f t="shared" si="19"/>
        <v>3</v>
      </c>
      <c r="L99" s="95">
        <f t="shared" si="19"/>
        <v>0</v>
      </c>
      <c r="M99" s="2">
        <f t="shared" si="19"/>
        <v>98</v>
      </c>
      <c r="O99" s="95"/>
      <c r="P99" s="2">
        <f aca="true" t="shared" si="20" ref="P99:X99">SUM(P48:P52)</f>
        <v>4</v>
      </c>
      <c r="Q99" s="2">
        <f t="shared" si="20"/>
        <v>5</v>
      </c>
      <c r="R99" s="2">
        <f t="shared" si="20"/>
        <v>15</v>
      </c>
      <c r="S99" s="2">
        <f t="shared" si="20"/>
        <v>4</v>
      </c>
      <c r="T99" s="2">
        <f t="shared" si="20"/>
        <v>6</v>
      </c>
      <c r="U99" s="2">
        <f t="shared" si="20"/>
        <v>5</v>
      </c>
      <c r="V99" s="2">
        <f t="shared" si="20"/>
        <v>8</v>
      </c>
      <c r="W99" s="95">
        <f t="shared" si="20"/>
        <v>0</v>
      </c>
      <c r="X99" s="2">
        <f t="shared" si="20"/>
        <v>47</v>
      </c>
      <c r="Z99" s="135">
        <f t="shared" si="12"/>
        <v>0.47959183673469385</v>
      </c>
    </row>
    <row r="100" spans="1:26" ht="12.75">
      <c r="A100" s="87" t="s">
        <v>346</v>
      </c>
      <c r="B100" s="87">
        <f>COUNT(B53:B61)</f>
        <v>8</v>
      </c>
      <c r="D100" s="92">
        <f>COUNTIF(D53:D61,"W")+COUNTIF(D53:D61,"FW")</f>
        <v>6</v>
      </c>
      <c r="E100" s="2">
        <f>SUM(E53:E61)</f>
        <v>32</v>
      </c>
      <c r="F100" s="2">
        <f aca="true" t="shared" si="21" ref="F100:M100">SUM(F53:F61)</f>
        <v>36</v>
      </c>
      <c r="G100" s="2">
        <f t="shared" si="21"/>
        <v>26</v>
      </c>
      <c r="H100" s="2">
        <f t="shared" si="21"/>
        <v>16</v>
      </c>
      <c r="I100" s="2">
        <f t="shared" si="21"/>
        <v>21</v>
      </c>
      <c r="J100" s="2">
        <f t="shared" si="21"/>
        <v>3</v>
      </c>
      <c r="K100" s="2">
        <f t="shared" si="21"/>
        <v>7</v>
      </c>
      <c r="L100" s="95">
        <f t="shared" si="21"/>
        <v>0</v>
      </c>
      <c r="M100" s="2">
        <f t="shared" si="21"/>
        <v>141</v>
      </c>
      <c r="O100" s="95"/>
      <c r="P100" s="2">
        <f>SUM(P53:P61)</f>
        <v>14</v>
      </c>
      <c r="Q100" s="2">
        <f aca="true" t="shared" si="22" ref="Q100:X100">SUM(Q53:Q61)</f>
        <v>13</v>
      </c>
      <c r="R100" s="2">
        <f t="shared" si="22"/>
        <v>11</v>
      </c>
      <c r="S100" s="2">
        <f t="shared" si="22"/>
        <v>7</v>
      </c>
      <c r="T100" s="2">
        <f t="shared" si="22"/>
        <v>16</v>
      </c>
      <c r="U100" s="2">
        <f t="shared" si="22"/>
        <v>3</v>
      </c>
      <c r="V100" s="2">
        <f t="shared" si="22"/>
        <v>11</v>
      </c>
      <c r="W100" s="95">
        <f t="shared" si="22"/>
        <v>0</v>
      </c>
      <c r="X100" s="2">
        <f t="shared" si="22"/>
        <v>75</v>
      </c>
      <c r="Z100" s="135">
        <f t="shared" si="12"/>
        <v>0.5319148936170213</v>
      </c>
    </row>
    <row r="101" spans="1:26" ht="12.75">
      <c r="A101" s="81" t="s">
        <v>414</v>
      </c>
      <c r="B101" s="81">
        <f>COUNT(B62:B72)</f>
        <v>11</v>
      </c>
      <c r="C101" s="81"/>
      <c r="D101" s="82">
        <f>COUNTIF(D62:D72,"W")+COUNTIF(D62:D72,"FW")</f>
        <v>10</v>
      </c>
      <c r="E101" s="83">
        <f>SUM(E62:E72)</f>
        <v>58</v>
      </c>
      <c r="F101" s="83">
        <f>SUM(F62:F72)</f>
        <v>21</v>
      </c>
      <c r="G101" s="83">
        <f aca="true" t="shared" si="23" ref="G101:L101">SUM(G62:G72)</f>
        <v>46</v>
      </c>
      <c r="H101" s="83">
        <f t="shared" si="23"/>
        <v>23</v>
      </c>
      <c r="I101" s="83">
        <f t="shared" si="23"/>
        <v>16</v>
      </c>
      <c r="J101" s="83">
        <f t="shared" si="23"/>
        <v>23</v>
      </c>
      <c r="K101" s="83">
        <f t="shared" si="23"/>
        <v>6</v>
      </c>
      <c r="L101" s="83">
        <f t="shared" si="23"/>
        <v>0</v>
      </c>
      <c r="M101" s="93">
        <f>SUM(M62:M72)</f>
        <v>193</v>
      </c>
      <c r="O101" s="95"/>
      <c r="P101" s="83">
        <f>SUM(P62:P72)</f>
        <v>4</v>
      </c>
      <c r="Q101" s="83">
        <f aca="true" t="shared" si="24" ref="Q101:X101">SUM(Q62:Q72)</f>
        <v>5</v>
      </c>
      <c r="R101" s="83">
        <f t="shared" si="24"/>
        <v>24</v>
      </c>
      <c r="S101" s="83">
        <f t="shared" si="24"/>
        <v>13</v>
      </c>
      <c r="T101" s="83">
        <f t="shared" si="24"/>
        <v>10</v>
      </c>
      <c r="U101" s="83">
        <f t="shared" si="24"/>
        <v>7</v>
      </c>
      <c r="V101" s="83">
        <f t="shared" si="24"/>
        <v>9</v>
      </c>
      <c r="W101" s="83">
        <f t="shared" si="24"/>
        <v>0</v>
      </c>
      <c r="X101" s="93">
        <f t="shared" si="24"/>
        <v>72</v>
      </c>
      <c r="Z101" s="135">
        <f t="shared" si="12"/>
        <v>0.37305699481865284</v>
      </c>
    </row>
    <row r="102" spans="2:24" ht="12.75">
      <c r="B102" s="87">
        <f>SUM(B94:B101)</f>
        <v>64</v>
      </c>
      <c r="D102" s="92">
        <f>SUM(D94:D101)</f>
        <v>43</v>
      </c>
      <c r="E102" s="87">
        <f aca="true" t="shared" si="25" ref="E102:M102">SUM(E94:E101)</f>
        <v>178</v>
      </c>
      <c r="F102" s="87">
        <f t="shared" si="25"/>
        <v>160</v>
      </c>
      <c r="G102" s="87">
        <f t="shared" si="25"/>
        <v>154</v>
      </c>
      <c r="H102" s="87">
        <f t="shared" si="25"/>
        <v>105</v>
      </c>
      <c r="I102" s="87">
        <f t="shared" si="25"/>
        <v>115</v>
      </c>
      <c r="J102" s="87">
        <f t="shared" si="25"/>
        <v>67</v>
      </c>
      <c r="K102" s="87">
        <f t="shared" si="25"/>
        <v>41</v>
      </c>
      <c r="L102" s="92">
        <f t="shared" si="25"/>
        <v>5</v>
      </c>
      <c r="M102" s="87">
        <f t="shared" si="25"/>
        <v>869</v>
      </c>
      <c r="N102" s="87"/>
      <c r="O102" s="88"/>
      <c r="P102" s="87">
        <f>SUM(P94:P101)</f>
        <v>78</v>
      </c>
      <c r="Q102" s="87">
        <f aca="true" t="shared" si="26" ref="Q102:X102">SUM(Q94:Q101)</f>
        <v>104</v>
      </c>
      <c r="R102" s="87">
        <f t="shared" si="26"/>
        <v>143</v>
      </c>
      <c r="S102" s="87">
        <f t="shared" si="26"/>
        <v>74</v>
      </c>
      <c r="T102" s="87">
        <f t="shared" si="26"/>
        <v>95</v>
      </c>
      <c r="U102" s="87">
        <f t="shared" si="26"/>
        <v>55</v>
      </c>
      <c r="V102" s="87">
        <f t="shared" si="26"/>
        <v>42</v>
      </c>
      <c r="W102" s="87">
        <f t="shared" si="26"/>
        <v>3</v>
      </c>
      <c r="X102" s="87">
        <f t="shared" si="26"/>
        <v>612</v>
      </c>
    </row>
    <row r="107" ht="12.75">
      <c r="A107" s="89" t="s">
        <v>339</v>
      </c>
    </row>
    <row r="108" spans="3:8" ht="12.75">
      <c r="C108" s="90" t="s">
        <v>337</v>
      </c>
      <c r="E108" s="90" t="s">
        <v>338</v>
      </c>
      <c r="G108" s="216" t="s">
        <v>340</v>
      </c>
      <c r="H108" s="216"/>
    </row>
    <row r="109" spans="1:15" ht="12.75">
      <c r="A109" s="87" t="s">
        <v>303</v>
      </c>
      <c r="C109" s="87">
        <f aca="true" t="shared" si="27" ref="C109:C115">M94/B94</f>
        <v>13.625</v>
      </c>
      <c r="E109" s="2">
        <f aca="true" t="shared" si="28" ref="E109:E115">X94/B94</f>
        <v>6.375</v>
      </c>
      <c r="G109" s="215">
        <f>(COUNTIF(D4:D12,"FW")+COUNTIF(D4:D12,"W"))/(COUNTIF(D4:D12,"FW")+B94)</f>
        <v>0.8888888888888888</v>
      </c>
      <c r="H109" s="215"/>
      <c r="N109" s="74"/>
      <c r="O109" s="2"/>
    </row>
    <row r="110" spans="1:15" ht="12.75">
      <c r="A110" s="87" t="s">
        <v>312</v>
      </c>
      <c r="C110" s="87">
        <f t="shared" si="27"/>
        <v>8.2</v>
      </c>
      <c r="E110" s="2">
        <f t="shared" si="28"/>
        <v>9.4</v>
      </c>
      <c r="G110" s="215">
        <f>COUNTIF(D13:D23,"W")/B95</f>
        <v>0.4</v>
      </c>
      <c r="H110" s="215"/>
      <c r="N110" s="74"/>
      <c r="O110" s="2"/>
    </row>
    <row r="111" spans="1:15" ht="12.75">
      <c r="A111" s="87" t="s">
        <v>318</v>
      </c>
      <c r="C111" s="87">
        <f t="shared" si="27"/>
        <v>11.166666666666666</v>
      </c>
      <c r="E111" s="2">
        <f t="shared" si="28"/>
        <v>11.666666666666666</v>
      </c>
      <c r="G111" s="215">
        <f>COUNTIF(D24:D29,"W")/B96</f>
        <v>0.5</v>
      </c>
      <c r="H111" s="215"/>
      <c r="N111" s="74"/>
      <c r="O111" s="2"/>
    </row>
    <row r="112" spans="1:15" ht="12.75">
      <c r="A112" s="87" t="s">
        <v>321</v>
      </c>
      <c r="C112" s="87">
        <f t="shared" si="27"/>
        <v>8</v>
      </c>
      <c r="E112" s="2">
        <f t="shared" si="28"/>
        <v>14.428571428571429</v>
      </c>
      <c r="G112" s="215">
        <f>COUNTIF(D30:D37,"W")/B97</f>
        <v>0</v>
      </c>
      <c r="H112" s="215"/>
      <c r="N112" s="74"/>
      <c r="O112" s="2"/>
    </row>
    <row r="113" spans="1:15" ht="12.75">
      <c r="A113" s="87" t="s">
        <v>323</v>
      </c>
      <c r="C113" s="87">
        <f t="shared" si="27"/>
        <v>13.666666666666666</v>
      </c>
      <c r="E113" s="2">
        <f t="shared" si="28"/>
        <v>11.333333333333334</v>
      </c>
      <c r="G113" s="215">
        <f>COUNTIF(D38:D47,"W")/B98</f>
        <v>0.5555555555555556</v>
      </c>
      <c r="H113" s="215"/>
      <c r="N113" s="74"/>
      <c r="O113" s="2"/>
    </row>
    <row r="114" spans="1:15" ht="12.75">
      <c r="A114" s="87" t="s">
        <v>332</v>
      </c>
      <c r="C114" s="87">
        <f t="shared" si="27"/>
        <v>19.6</v>
      </c>
      <c r="E114" s="2">
        <f t="shared" si="28"/>
        <v>9.4</v>
      </c>
      <c r="G114" s="215">
        <f>COUNTIF(D48:D52,"W")/B99</f>
        <v>1</v>
      </c>
      <c r="H114" s="215"/>
      <c r="N114" s="74"/>
      <c r="O114" s="2"/>
    </row>
    <row r="115" spans="1:8" ht="12.75">
      <c r="A115" s="87" t="s">
        <v>346</v>
      </c>
      <c r="C115" s="87">
        <f t="shared" si="27"/>
        <v>17.625</v>
      </c>
      <c r="E115" s="2">
        <f t="shared" si="28"/>
        <v>9.375</v>
      </c>
      <c r="G115" s="215">
        <f>COUNTIF(D53:D61,"W")/B100</f>
        <v>0.75</v>
      </c>
      <c r="H115" s="215"/>
    </row>
    <row r="116" spans="1:8" ht="12.75">
      <c r="A116" s="87" t="s">
        <v>414</v>
      </c>
      <c r="C116" s="87">
        <f>M101/B101</f>
        <v>17.545454545454547</v>
      </c>
      <c r="E116" s="2">
        <f>X101/B101</f>
        <v>6.545454545454546</v>
      </c>
      <c r="G116" s="215">
        <f>COUNTIF(D62:D72,"W")/B101</f>
        <v>0.9090909090909091</v>
      </c>
      <c r="H116" s="215"/>
    </row>
  </sheetData>
  <mergeCells count="9">
    <mergeCell ref="G116:H116"/>
    <mergeCell ref="G108:H108"/>
    <mergeCell ref="G115:H115"/>
    <mergeCell ref="G109:H109"/>
    <mergeCell ref="G110:H110"/>
    <mergeCell ref="G111:H111"/>
    <mergeCell ref="G112:H112"/>
    <mergeCell ref="G113:H113"/>
    <mergeCell ref="G114:H114"/>
  </mergeCells>
  <printOptions/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8" sqref="A18"/>
    </sheetView>
  </sheetViews>
  <sheetFormatPr defaultColWidth="9.140625" defaultRowHeight="12.75"/>
  <cols>
    <col min="1" max="1" width="8.421875" style="141" customWidth="1"/>
    <col min="2" max="2" width="15.28125" style="141" customWidth="1"/>
    <col min="3" max="3" width="7.28125" style="141" customWidth="1"/>
    <col min="4" max="4" width="10.28125" style="141" customWidth="1"/>
    <col min="5" max="5" width="14.8515625" style="141" customWidth="1"/>
    <col min="6" max="6" width="14.57421875" style="141" customWidth="1"/>
    <col min="7" max="7" width="9.8515625" style="141" customWidth="1"/>
    <col min="8" max="8" width="12.7109375" style="141" customWidth="1"/>
    <col min="9" max="16384" width="9.140625" style="141" customWidth="1"/>
  </cols>
  <sheetData>
    <row r="2" spans="1:8" ht="12.75">
      <c r="A2" s="140" t="s">
        <v>0</v>
      </c>
      <c r="B2" s="140" t="s">
        <v>389</v>
      </c>
      <c r="C2" s="217" t="s">
        <v>390</v>
      </c>
      <c r="D2" s="217"/>
      <c r="E2" s="140" t="s">
        <v>391</v>
      </c>
      <c r="F2" s="140" t="s">
        <v>392</v>
      </c>
      <c r="G2" s="140" t="s">
        <v>393</v>
      </c>
      <c r="H2" s="140" t="s">
        <v>394</v>
      </c>
    </row>
    <row r="3" spans="1:8" ht="12.75">
      <c r="A3" s="141" t="s">
        <v>398</v>
      </c>
      <c r="B3" s="142">
        <v>23</v>
      </c>
      <c r="C3" s="142" t="s">
        <v>517</v>
      </c>
      <c r="D3" s="143">
        <v>0.6</v>
      </c>
      <c r="E3" s="141" t="s">
        <v>399</v>
      </c>
      <c r="F3" s="144" t="s">
        <v>396</v>
      </c>
      <c r="G3" s="141">
        <v>15</v>
      </c>
      <c r="H3" s="141">
        <v>4</v>
      </c>
    </row>
    <row r="4" spans="1:8" ht="12.75">
      <c r="A4" s="141" t="s">
        <v>402</v>
      </c>
      <c r="B4" s="142">
        <v>22</v>
      </c>
      <c r="C4" s="142" t="s">
        <v>518</v>
      </c>
      <c r="D4" s="143">
        <v>0.7323943661971831</v>
      </c>
      <c r="E4" s="141" t="s">
        <v>403</v>
      </c>
      <c r="F4" s="144" t="s">
        <v>396</v>
      </c>
      <c r="G4" s="141">
        <v>14</v>
      </c>
      <c r="H4" s="141">
        <v>7</v>
      </c>
    </row>
    <row r="5" spans="1:8" ht="12.75">
      <c r="A5" s="141" t="s">
        <v>404</v>
      </c>
      <c r="B5" s="142">
        <v>18</v>
      </c>
      <c r="C5" s="142" t="s">
        <v>519</v>
      </c>
      <c r="D5" s="143">
        <v>0.6896551724137931</v>
      </c>
      <c r="E5" s="141" t="s">
        <v>405</v>
      </c>
      <c r="F5" s="144" t="s">
        <v>396</v>
      </c>
      <c r="G5" s="141">
        <v>15</v>
      </c>
      <c r="H5" s="141">
        <v>8</v>
      </c>
    </row>
    <row r="6" spans="1:8" ht="12.75">
      <c r="A6" s="141" t="s">
        <v>400</v>
      </c>
      <c r="B6" s="142">
        <v>15</v>
      </c>
      <c r="C6" s="142" t="s">
        <v>418</v>
      </c>
      <c r="D6" s="143">
        <v>0.7307692307692307</v>
      </c>
      <c r="E6" s="141" t="s">
        <v>401</v>
      </c>
      <c r="F6" s="144" t="s">
        <v>396</v>
      </c>
      <c r="G6" s="141">
        <v>6</v>
      </c>
      <c r="H6" s="141">
        <v>5</v>
      </c>
    </row>
    <row r="7" spans="1:8" ht="12.75">
      <c r="A7" s="141" t="s">
        <v>409</v>
      </c>
      <c r="B7" s="142">
        <v>11</v>
      </c>
      <c r="C7" s="146" t="s">
        <v>520</v>
      </c>
      <c r="D7" s="143">
        <v>0.5952380952380952</v>
      </c>
      <c r="E7" s="141" t="s">
        <v>410</v>
      </c>
      <c r="F7" s="141">
        <v>22</v>
      </c>
      <c r="G7" s="141">
        <v>23</v>
      </c>
      <c r="H7" s="141">
        <v>10</v>
      </c>
    </row>
    <row r="8" spans="1:8" ht="12.75">
      <c r="A8" s="141" t="s">
        <v>412</v>
      </c>
      <c r="B8" s="142">
        <v>10</v>
      </c>
      <c r="C8" s="146" t="s">
        <v>423</v>
      </c>
      <c r="D8" s="143">
        <v>0.6896551724137931</v>
      </c>
      <c r="E8" s="141" t="s">
        <v>413</v>
      </c>
      <c r="F8" s="141">
        <v>12</v>
      </c>
      <c r="G8" s="141">
        <v>9</v>
      </c>
      <c r="H8" s="141">
        <v>6</v>
      </c>
    </row>
    <row r="9" spans="1:8" ht="12.75">
      <c r="A9" s="141" t="s">
        <v>411</v>
      </c>
      <c r="B9" s="142">
        <v>9</v>
      </c>
      <c r="C9" s="142" t="s">
        <v>521</v>
      </c>
      <c r="D9" s="143">
        <v>0.7391304347826086</v>
      </c>
      <c r="E9" s="141" t="s">
        <v>417</v>
      </c>
      <c r="F9" s="141">
        <v>30</v>
      </c>
      <c r="G9" s="141">
        <v>12</v>
      </c>
      <c r="H9" s="141">
        <v>5</v>
      </c>
    </row>
    <row r="10" spans="1:8" ht="12.75">
      <c r="A10" s="141" t="s">
        <v>408</v>
      </c>
      <c r="B10" s="142">
        <v>5</v>
      </c>
      <c r="C10" s="147" t="s">
        <v>522</v>
      </c>
      <c r="D10" s="143">
        <v>0.5625</v>
      </c>
      <c r="E10" s="141" t="s">
        <v>419</v>
      </c>
      <c r="F10" s="141">
        <v>21</v>
      </c>
      <c r="G10" s="141">
        <v>11</v>
      </c>
      <c r="H10" s="141">
        <v>8</v>
      </c>
    </row>
    <row r="11" spans="1:8" ht="12.75">
      <c r="A11" s="141" t="s">
        <v>397</v>
      </c>
      <c r="B11" s="142">
        <v>3</v>
      </c>
      <c r="C11" s="145" t="s">
        <v>524</v>
      </c>
      <c r="D11" s="143">
        <v>0.7272727272727273</v>
      </c>
      <c r="E11" s="141" t="s">
        <v>422</v>
      </c>
      <c r="F11" s="144">
        <v>23</v>
      </c>
      <c r="G11" s="141">
        <v>7</v>
      </c>
      <c r="H11" s="141">
        <v>6</v>
      </c>
    </row>
    <row r="12" spans="1:8" ht="12.75">
      <c r="A12" s="141" t="s">
        <v>407</v>
      </c>
      <c r="B12" s="142">
        <v>3</v>
      </c>
      <c r="C12" s="147" t="s">
        <v>525</v>
      </c>
      <c r="D12" s="143">
        <v>0.7</v>
      </c>
      <c r="E12" s="141" t="s">
        <v>420</v>
      </c>
      <c r="F12" s="141">
        <v>27</v>
      </c>
      <c r="G12" s="141">
        <v>28</v>
      </c>
      <c r="H12" s="141">
        <v>9</v>
      </c>
    </row>
    <row r="13" spans="1:8" ht="12.75">
      <c r="A13" s="141" t="s">
        <v>406</v>
      </c>
      <c r="B13" s="142">
        <v>1</v>
      </c>
      <c r="C13" s="147" t="s">
        <v>523</v>
      </c>
      <c r="D13" s="143">
        <v>0.6666666666666666</v>
      </c>
      <c r="E13" s="141" t="s">
        <v>424</v>
      </c>
      <c r="F13" s="141">
        <v>33</v>
      </c>
      <c r="G13" s="141">
        <v>15</v>
      </c>
      <c r="H13" s="141">
        <v>7</v>
      </c>
    </row>
    <row r="14" spans="1:8" ht="12.75">
      <c r="A14" s="141" t="s">
        <v>395</v>
      </c>
      <c r="B14" s="142"/>
      <c r="C14" s="142"/>
      <c r="D14" s="143"/>
      <c r="E14" s="141" t="s">
        <v>410</v>
      </c>
      <c r="F14" s="144">
        <v>42</v>
      </c>
      <c r="G14" s="141">
        <v>17</v>
      </c>
      <c r="H14" s="141">
        <v>8</v>
      </c>
    </row>
    <row r="15" spans="1:8" ht="12.75">
      <c r="A15" s="141" t="s">
        <v>421</v>
      </c>
      <c r="B15" s="142"/>
      <c r="C15" s="147"/>
      <c r="D15" s="143"/>
      <c r="E15" s="151" t="s">
        <v>424</v>
      </c>
      <c r="F15" s="144">
        <v>7</v>
      </c>
      <c r="G15" s="141">
        <v>0</v>
      </c>
      <c r="H15" s="141">
        <v>0</v>
      </c>
    </row>
    <row r="18" ht="12.75">
      <c r="A18" t="s">
        <v>526</v>
      </c>
    </row>
  </sheetData>
  <mergeCells count="1">
    <mergeCell ref="C2:D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7"/>
  <sheetViews>
    <sheetView zoomScale="85" zoomScaleNormal="8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3" max="3" width="6.421875" style="0" customWidth="1"/>
    <col min="4" max="4" width="9.8515625" style="0" customWidth="1"/>
    <col min="5" max="5" width="6.421875" style="0" customWidth="1"/>
    <col min="7" max="7" width="6.421875" style="0" customWidth="1"/>
    <col min="9" max="9" width="6.421875" style="0" customWidth="1"/>
    <col min="10" max="10" width="10.00390625" style="0" customWidth="1"/>
    <col min="11" max="11" width="6.421875" style="0" customWidth="1"/>
    <col min="13" max="13" width="6.421875" style="0" customWidth="1"/>
    <col min="15" max="15" width="6.421875" style="0" customWidth="1"/>
    <col min="16" max="16" width="9.00390625" style="0" customWidth="1"/>
    <col min="17" max="17" width="6.7109375" style="0" bestFit="1" customWidth="1"/>
    <col min="18" max="18" width="2.57421875" style="0" customWidth="1"/>
    <col min="21" max="21" width="2.57421875" style="0" customWidth="1"/>
  </cols>
  <sheetData>
    <row r="1" spans="1:23" ht="12.75">
      <c r="A1" s="102" t="s">
        <v>155</v>
      </c>
      <c r="B1" s="110" t="s">
        <v>71</v>
      </c>
      <c r="C1" s="116" t="s">
        <v>342</v>
      </c>
      <c r="D1" s="103" t="s">
        <v>75</v>
      </c>
      <c r="E1" s="116" t="s">
        <v>342</v>
      </c>
      <c r="F1" s="17" t="s">
        <v>55</v>
      </c>
      <c r="G1" s="116" t="s">
        <v>342</v>
      </c>
      <c r="H1" s="17" t="s">
        <v>125</v>
      </c>
      <c r="I1" s="116" t="s">
        <v>342</v>
      </c>
      <c r="J1" s="17" t="s">
        <v>175</v>
      </c>
      <c r="K1" s="116" t="s">
        <v>342</v>
      </c>
      <c r="L1" s="17" t="s">
        <v>295</v>
      </c>
      <c r="M1" s="116" t="s">
        <v>342</v>
      </c>
      <c r="N1" s="17" t="s">
        <v>355</v>
      </c>
      <c r="O1" s="116" t="s">
        <v>342</v>
      </c>
      <c r="P1" s="116" t="s">
        <v>425</v>
      </c>
      <c r="Q1" s="116" t="s">
        <v>342</v>
      </c>
      <c r="R1" s="104"/>
      <c r="S1" s="17" t="s">
        <v>155</v>
      </c>
      <c r="T1" s="17" t="s">
        <v>341</v>
      </c>
      <c r="U1" s="104"/>
      <c r="V1" s="17" t="s">
        <v>343</v>
      </c>
      <c r="W1" s="17"/>
    </row>
    <row r="2" spans="1:23" ht="12.75">
      <c r="A2" s="107"/>
      <c r="B2" s="111"/>
      <c r="C2" s="117"/>
      <c r="D2" s="105"/>
      <c r="E2" s="117"/>
      <c r="F2" s="105"/>
      <c r="G2" s="117"/>
      <c r="H2" s="105"/>
      <c r="I2" s="117"/>
      <c r="J2" s="105"/>
      <c r="K2" s="117"/>
      <c r="L2" s="105"/>
      <c r="M2" s="117"/>
      <c r="N2" s="105"/>
      <c r="O2" s="117"/>
      <c r="P2" s="117"/>
      <c r="Q2" s="117"/>
      <c r="R2" s="105"/>
      <c r="S2" s="105"/>
      <c r="T2" s="104"/>
      <c r="U2" s="105"/>
      <c r="V2" s="74"/>
      <c r="W2" s="74"/>
    </row>
    <row r="3" spans="1:23" ht="12.75">
      <c r="A3" s="77" t="s">
        <v>2</v>
      </c>
      <c r="B3" s="112">
        <v>8</v>
      </c>
      <c r="C3" s="118"/>
      <c r="D3" s="79">
        <v>10</v>
      </c>
      <c r="E3" s="120"/>
      <c r="F3" s="74">
        <v>6</v>
      </c>
      <c r="G3" s="119"/>
      <c r="H3" s="74">
        <v>7</v>
      </c>
      <c r="I3" s="119"/>
      <c r="J3" s="74">
        <v>9</v>
      </c>
      <c r="K3" s="119"/>
      <c r="L3" s="74">
        <v>5</v>
      </c>
      <c r="M3" s="119"/>
      <c r="N3" s="74">
        <v>8</v>
      </c>
      <c r="O3" s="119"/>
      <c r="P3" s="182">
        <v>11</v>
      </c>
      <c r="Q3" s="119"/>
      <c r="R3" s="105"/>
      <c r="S3" s="74">
        <f>SUM(B3:P3)</f>
        <v>64</v>
      </c>
      <c r="T3" s="74"/>
      <c r="U3" s="105"/>
      <c r="V3" s="74"/>
      <c r="W3" s="74"/>
    </row>
    <row r="4" spans="1:23" ht="12.75">
      <c r="A4" s="77" t="s">
        <v>3</v>
      </c>
      <c r="B4" s="112">
        <v>282</v>
      </c>
      <c r="C4" s="121">
        <f>B4/B3</f>
        <v>35.25</v>
      </c>
      <c r="D4" s="79">
        <v>330</v>
      </c>
      <c r="E4" s="123">
        <f>D4/D3</f>
        <v>33</v>
      </c>
      <c r="F4" s="74">
        <v>214</v>
      </c>
      <c r="G4" s="127">
        <f>F4/F3</f>
        <v>35.666666666666664</v>
      </c>
      <c r="H4" s="74">
        <v>223</v>
      </c>
      <c r="I4" s="127">
        <f>H4/H3</f>
        <v>31.857142857142858</v>
      </c>
      <c r="J4" s="74">
        <v>347</v>
      </c>
      <c r="K4" s="127">
        <f>J4/J3</f>
        <v>38.55555555555556</v>
      </c>
      <c r="L4" s="74">
        <v>185</v>
      </c>
      <c r="M4" s="128">
        <f>L4/L3</f>
        <v>37</v>
      </c>
      <c r="N4" s="74">
        <v>281</v>
      </c>
      <c r="O4" s="127">
        <f>N4/N3</f>
        <v>35.125</v>
      </c>
      <c r="P4" s="182">
        <v>395</v>
      </c>
      <c r="Q4" s="127">
        <f>P4/P3</f>
        <v>35.90909090909091</v>
      </c>
      <c r="R4" s="105"/>
      <c r="S4" s="74">
        <f>SUM(B4,D4,F4,H4,J4,L4,N4,P4)</f>
        <v>2257</v>
      </c>
      <c r="T4" s="76">
        <f>S4/S3</f>
        <v>35.265625</v>
      </c>
      <c r="U4" s="105"/>
      <c r="V4" s="76">
        <f>AVERAGE(C4,E4,G4,I4,K4,M4,O4,Q4)</f>
        <v>35.29543199855699</v>
      </c>
      <c r="W4" s="74"/>
    </row>
    <row r="5" spans="1:23" ht="12.75">
      <c r="A5" s="77" t="s">
        <v>4</v>
      </c>
      <c r="B5" s="112">
        <v>109</v>
      </c>
      <c r="C5" s="121">
        <f>B5/B3</f>
        <v>13.625</v>
      </c>
      <c r="D5" s="79">
        <v>82</v>
      </c>
      <c r="E5" s="123">
        <f>D5/D3</f>
        <v>8.2</v>
      </c>
      <c r="F5" s="74">
        <v>67</v>
      </c>
      <c r="G5" s="127">
        <f>F5/F3</f>
        <v>11.166666666666666</v>
      </c>
      <c r="H5" s="74">
        <v>56</v>
      </c>
      <c r="I5" s="127">
        <f>H5/H3</f>
        <v>8</v>
      </c>
      <c r="J5" s="74">
        <v>123</v>
      </c>
      <c r="K5" s="127">
        <f>J5/J3</f>
        <v>13.666666666666666</v>
      </c>
      <c r="L5" s="74">
        <v>98</v>
      </c>
      <c r="M5" s="128">
        <f>L5/L3</f>
        <v>19.6</v>
      </c>
      <c r="N5" s="74">
        <v>141</v>
      </c>
      <c r="O5" s="127">
        <f>N5/N3</f>
        <v>17.625</v>
      </c>
      <c r="P5" s="182">
        <v>193</v>
      </c>
      <c r="Q5" s="127">
        <f>P5/P3</f>
        <v>17.545454545454547</v>
      </c>
      <c r="R5" s="105"/>
      <c r="S5" s="74">
        <f>SUM(B5,D5,F5,H5,J5,L5,N5,P5)</f>
        <v>869</v>
      </c>
      <c r="T5" s="76">
        <f>S5/S3</f>
        <v>13.578125</v>
      </c>
      <c r="U5" s="105"/>
      <c r="V5" s="76">
        <f aca="true" t="shared" si="0" ref="V5:V31">AVERAGE(C5,E5,G5,I5,K5,M5,O5,Q5)</f>
        <v>13.678598484848484</v>
      </c>
      <c r="W5" s="74"/>
    </row>
    <row r="6" spans="1:23" ht="12.75">
      <c r="A6" s="77" t="s">
        <v>5</v>
      </c>
      <c r="B6" s="112">
        <v>157</v>
      </c>
      <c r="C6" s="121">
        <f>B6/B3</f>
        <v>19.625</v>
      </c>
      <c r="D6" s="79">
        <v>168</v>
      </c>
      <c r="E6" s="123">
        <f>D6/D3</f>
        <v>16.8</v>
      </c>
      <c r="F6" s="74">
        <v>107</v>
      </c>
      <c r="G6" s="127">
        <f>F6/F3</f>
        <v>17.833333333333332</v>
      </c>
      <c r="H6" s="74">
        <v>103</v>
      </c>
      <c r="I6" s="127">
        <f>H6/H3</f>
        <v>14.714285714285714</v>
      </c>
      <c r="J6" s="74">
        <v>194</v>
      </c>
      <c r="K6" s="127">
        <f>J6/J3</f>
        <v>21.555555555555557</v>
      </c>
      <c r="L6" s="74">
        <v>110</v>
      </c>
      <c r="M6" s="128">
        <f>L6/L3</f>
        <v>22</v>
      </c>
      <c r="N6" s="74">
        <v>168</v>
      </c>
      <c r="O6" s="127">
        <f>N6/N3</f>
        <v>21</v>
      </c>
      <c r="P6" s="182">
        <v>249</v>
      </c>
      <c r="Q6" s="127">
        <f>P6/P3</f>
        <v>22.636363636363637</v>
      </c>
      <c r="R6" s="105"/>
      <c r="S6" s="74">
        <f>SUM(B6,D6,F6,H6,J6,L6,N6,P6)</f>
        <v>1256</v>
      </c>
      <c r="T6" s="76">
        <f>S6/S3</f>
        <v>19.625</v>
      </c>
      <c r="U6" s="105"/>
      <c r="V6" s="76">
        <f t="shared" si="0"/>
        <v>19.520567279942277</v>
      </c>
      <c r="W6" s="74"/>
    </row>
    <row r="7" spans="1:23" ht="12.75">
      <c r="A7" s="77" t="s">
        <v>6</v>
      </c>
      <c r="B7" s="112">
        <v>110</v>
      </c>
      <c r="C7" s="121">
        <f>B7/B3</f>
        <v>13.75</v>
      </c>
      <c r="D7" s="79">
        <v>82</v>
      </c>
      <c r="E7" s="123">
        <f>D7/D3</f>
        <v>8.2</v>
      </c>
      <c r="F7" s="74">
        <v>67</v>
      </c>
      <c r="G7" s="127">
        <f>F7/F3</f>
        <v>11.166666666666666</v>
      </c>
      <c r="H7" s="74">
        <v>56</v>
      </c>
      <c r="I7" s="127">
        <f>H7/H3</f>
        <v>8</v>
      </c>
      <c r="J7" s="74">
        <v>123</v>
      </c>
      <c r="K7" s="127">
        <f>J7/J3</f>
        <v>13.666666666666666</v>
      </c>
      <c r="L7" s="74">
        <v>98</v>
      </c>
      <c r="M7" s="128">
        <f>L7/L3</f>
        <v>19.6</v>
      </c>
      <c r="N7" s="74">
        <v>141</v>
      </c>
      <c r="O7" s="127">
        <f>N7/N3</f>
        <v>17.625</v>
      </c>
      <c r="P7" s="182">
        <v>193</v>
      </c>
      <c r="Q7" s="127">
        <f>P7/P3</f>
        <v>17.545454545454547</v>
      </c>
      <c r="R7" s="105"/>
      <c r="S7" s="74">
        <f>SUM(B7,D7,F7,H7,J7,L7,N7,P7)</f>
        <v>870</v>
      </c>
      <c r="T7" s="76">
        <f>S7/S3</f>
        <v>13.59375</v>
      </c>
      <c r="U7" s="105"/>
      <c r="V7" s="76">
        <f t="shared" si="0"/>
        <v>13.694223484848484</v>
      </c>
      <c r="W7" s="74"/>
    </row>
    <row r="8" spans="1:23" ht="12.75">
      <c r="A8" s="77" t="s">
        <v>7</v>
      </c>
      <c r="B8" s="112">
        <v>14</v>
      </c>
      <c r="C8" s="121">
        <f>B8/B3</f>
        <v>1.75</v>
      </c>
      <c r="D8" s="79">
        <v>4</v>
      </c>
      <c r="E8" s="123">
        <f>D8/D3</f>
        <v>0.4</v>
      </c>
      <c r="F8" s="74">
        <v>4</v>
      </c>
      <c r="G8" s="127">
        <f>F8/F3</f>
        <v>0.6666666666666666</v>
      </c>
      <c r="H8" s="74">
        <v>13</v>
      </c>
      <c r="I8" s="127">
        <f>H8/H3</f>
        <v>1.8571428571428572</v>
      </c>
      <c r="J8" s="74">
        <v>12</v>
      </c>
      <c r="K8" s="127">
        <f>J8/J3</f>
        <v>1.3333333333333333</v>
      </c>
      <c r="L8" s="74">
        <v>16</v>
      </c>
      <c r="M8" s="128">
        <f>L8/L3</f>
        <v>3.2</v>
      </c>
      <c r="N8" s="74">
        <v>36</v>
      </c>
      <c r="O8" s="127">
        <f>N8/N3</f>
        <v>4.5</v>
      </c>
      <c r="P8" s="182">
        <v>47</v>
      </c>
      <c r="Q8" s="127">
        <f>P8/P3</f>
        <v>4.2727272727272725</v>
      </c>
      <c r="R8" s="105"/>
      <c r="S8" s="74">
        <f aca="true" t="shared" si="1" ref="S8:S13">SUM(B8,D8,F8,H8,J8,L8,N8,P8)</f>
        <v>146</v>
      </c>
      <c r="T8" s="76">
        <f>S8/S3</f>
        <v>2.28125</v>
      </c>
      <c r="U8" s="105"/>
      <c r="V8" s="76">
        <f t="shared" si="0"/>
        <v>2.247483766233766</v>
      </c>
      <c r="W8" s="74"/>
    </row>
    <row r="9" spans="1:23" ht="12.75">
      <c r="A9" s="77" t="s">
        <v>8</v>
      </c>
      <c r="B9" s="112">
        <v>3</v>
      </c>
      <c r="C9" s="121">
        <f>B9/B3</f>
        <v>0.375</v>
      </c>
      <c r="D9" s="79">
        <v>7</v>
      </c>
      <c r="E9" s="123">
        <f>D9/D3</f>
        <v>0.7</v>
      </c>
      <c r="F9" s="74">
        <v>3</v>
      </c>
      <c r="G9" s="127">
        <f>F9/F3</f>
        <v>0.5</v>
      </c>
      <c r="H9" s="74">
        <v>4</v>
      </c>
      <c r="I9" s="127">
        <f>H9/H3</f>
        <v>0.5714285714285714</v>
      </c>
      <c r="J9" s="74">
        <v>6</v>
      </c>
      <c r="K9" s="127">
        <f>J9/J3</f>
        <v>0.6666666666666666</v>
      </c>
      <c r="L9" s="74">
        <v>10</v>
      </c>
      <c r="M9" s="128">
        <f>L9/L3</f>
        <v>2</v>
      </c>
      <c r="N9" s="74">
        <v>12</v>
      </c>
      <c r="O9" s="127">
        <f>N9/N3</f>
        <v>1.5</v>
      </c>
      <c r="P9" s="182">
        <v>13</v>
      </c>
      <c r="Q9" s="127">
        <f>P9/P3</f>
        <v>1.1818181818181819</v>
      </c>
      <c r="R9" s="105"/>
      <c r="S9" s="74">
        <f t="shared" si="1"/>
        <v>58</v>
      </c>
      <c r="T9" s="76">
        <f>S9/S3</f>
        <v>0.90625</v>
      </c>
      <c r="U9" s="105"/>
      <c r="V9" s="76">
        <f t="shared" si="0"/>
        <v>0.9368641774891775</v>
      </c>
      <c r="W9" s="74"/>
    </row>
    <row r="10" spans="1:23" ht="12.75">
      <c r="A10" s="77" t="s">
        <v>9</v>
      </c>
      <c r="B10" s="112">
        <v>15</v>
      </c>
      <c r="C10" s="121">
        <f>B10/B3</f>
        <v>1.875</v>
      </c>
      <c r="D10" s="79">
        <v>10</v>
      </c>
      <c r="E10" s="123">
        <f>D10/D3</f>
        <v>1</v>
      </c>
      <c r="F10" s="74">
        <v>3</v>
      </c>
      <c r="G10" s="127">
        <f>F10/F3</f>
        <v>0.5</v>
      </c>
      <c r="H10" s="74">
        <v>7</v>
      </c>
      <c r="I10" s="127">
        <f>H10/H3</f>
        <v>1</v>
      </c>
      <c r="J10" s="74">
        <v>17</v>
      </c>
      <c r="K10" s="127">
        <f>J10/J3</f>
        <v>1.8888888888888888</v>
      </c>
      <c r="L10" s="74">
        <v>13</v>
      </c>
      <c r="M10" s="128">
        <f>L10/L3</f>
        <v>2.6</v>
      </c>
      <c r="N10" s="74">
        <v>18</v>
      </c>
      <c r="O10" s="127">
        <f>N10/N3</f>
        <v>2.25</v>
      </c>
      <c r="P10" s="182">
        <v>20</v>
      </c>
      <c r="Q10" s="127">
        <f>P10/P3</f>
        <v>1.8181818181818181</v>
      </c>
      <c r="R10" s="105"/>
      <c r="S10" s="74">
        <f t="shared" si="1"/>
        <v>103</v>
      </c>
      <c r="T10" s="76">
        <f>S10/S3</f>
        <v>1.609375</v>
      </c>
      <c r="U10" s="105"/>
      <c r="V10" s="76">
        <f t="shared" si="0"/>
        <v>1.6165088383838384</v>
      </c>
      <c r="W10" s="74"/>
    </row>
    <row r="11" spans="1:23" ht="12.75">
      <c r="A11" s="130" t="s">
        <v>344</v>
      </c>
      <c r="B11" s="129">
        <f>SUM(B8:B10)</f>
        <v>32</v>
      </c>
      <c r="C11" s="121">
        <f aca="true" t="shared" si="2" ref="C11:M11">SUM(C8:C10)</f>
        <v>4</v>
      </c>
      <c r="D11" s="129">
        <f t="shared" si="2"/>
        <v>21</v>
      </c>
      <c r="E11" s="121">
        <f t="shared" si="2"/>
        <v>2.1</v>
      </c>
      <c r="F11" s="129">
        <f t="shared" si="2"/>
        <v>10</v>
      </c>
      <c r="G11" s="121">
        <f t="shared" si="2"/>
        <v>1.6666666666666665</v>
      </c>
      <c r="H11" s="129">
        <f t="shared" si="2"/>
        <v>24</v>
      </c>
      <c r="I11" s="121">
        <f t="shared" si="2"/>
        <v>3.428571428571429</v>
      </c>
      <c r="J11" s="129">
        <f t="shared" si="2"/>
        <v>35</v>
      </c>
      <c r="K11" s="121">
        <f t="shared" si="2"/>
        <v>3.888888888888889</v>
      </c>
      <c r="L11" s="129">
        <f t="shared" si="2"/>
        <v>39</v>
      </c>
      <c r="M11" s="121">
        <f t="shared" si="2"/>
        <v>7.800000000000001</v>
      </c>
      <c r="N11" s="129">
        <f>SUM(N8:N10)</f>
        <v>66</v>
      </c>
      <c r="O11" s="121">
        <f>SUM(O8:O10)</f>
        <v>8.25</v>
      </c>
      <c r="P11" s="186">
        <f>SUM(P8:P10)</f>
        <v>80</v>
      </c>
      <c r="Q11" s="121">
        <f>SUM(Q8:Q10)</f>
        <v>7.2727272727272725</v>
      </c>
      <c r="R11" s="105"/>
      <c r="S11" s="74">
        <f t="shared" si="1"/>
        <v>307</v>
      </c>
      <c r="T11" s="76">
        <f>S11/S3</f>
        <v>4.796875</v>
      </c>
      <c r="U11" s="105"/>
      <c r="V11" s="76">
        <f t="shared" si="0"/>
        <v>4.8008567821067825</v>
      </c>
      <c r="W11" s="74"/>
    </row>
    <row r="12" spans="1:23" ht="12.75">
      <c r="A12" s="77" t="s">
        <v>10</v>
      </c>
      <c r="B12" s="112">
        <v>20</v>
      </c>
      <c r="C12" s="121">
        <f>B12/B3</f>
        <v>2.5</v>
      </c>
      <c r="D12" s="79">
        <v>4</v>
      </c>
      <c r="E12" s="123">
        <f>D12/D3</f>
        <v>0.4</v>
      </c>
      <c r="F12" s="74">
        <v>30</v>
      </c>
      <c r="G12" s="127">
        <f>F12/F3</f>
        <v>5</v>
      </c>
      <c r="H12" s="74">
        <v>11</v>
      </c>
      <c r="I12" s="127">
        <f>H12/H3</f>
        <v>1.5714285714285714</v>
      </c>
      <c r="J12" s="74">
        <v>19</v>
      </c>
      <c r="K12" s="127">
        <f>J12/J3</f>
        <v>2.111111111111111</v>
      </c>
      <c r="L12" s="74">
        <v>26</v>
      </c>
      <c r="M12" s="128">
        <f>L12/L3</f>
        <v>5.2</v>
      </c>
      <c r="N12" s="74">
        <v>30</v>
      </c>
      <c r="O12" s="127">
        <f>N12/N3</f>
        <v>3.75</v>
      </c>
      <c r="P12" s="182">
        <v>35</v>
      </c>
      <c r="Q12" s="127">
        <f>P12/P3</f>
        <v>3.1818181818181817</v>
      </c>
      <c r="R12" s="105"/>
      <c r="S12" s="74">
        <f t="shared" si="1"/>
        <v>175</v>
      </c>
      <c r="T12" s="76">
        <f>S12/S3</f>
        <v>2.734375</v>
      </c>
      <c r="U12" s="105"/>
      <c r="V12" s="76">
        <f t="shared" si="0"/>
        <v>2.964294733044733</v>
      </c>
      <c r="W12" s="74"/>
    </row>
    <row r="13" spans="1:23" ht="12.75">
      <c r="A13" s="77" t="s">
        <v>297</v>
      </c>
      <c r="B13" s="112">
        <v>242</v>
      </c>
      <c r="C13" s="121">
        <f>B13/B3</f>
        <v>30.25</v>
      </c>
      <c r="D13" s="79">
        <v>220</v>
      </c>
      <c r="E13" s="123">
        <f>D13/D3</f>
        <v>22</v>
      </c>
      <c r="F13" s="74">
        <v>156</v>
      </c>
      <c r="G13" s="127">
        <f>F13/F3</f>
        <v>26</v>
      </c>
      <c r="H13" s="74">
        <v>156</v>
      </c>
      <c r="I13" s="127">
        <f>H13/H3</f>
        <v>22.285714285714285</v>
      </c>
      <c r="J13" s="74">
        <v>288</v>
      </c>
      <c r="K13" s="127">
        <f>J13/J3</f>
        <v>32</v>
      </c>
      <c r="L13" s="74">
        <v>211</v>
      </c>
      <c r="M13" s="128">
        <f>L13/L3</f>
        <v>42.2</v>
      </c>
      <c r="N13" s="74">
        <v>312</v>
      </c>
      <c r="O13" s="127">
        <f>N13/N3</f>
        <v>39</v>
      </c>
      <c r="P13" s="182">
        <v>417</v>
      </c>
      <c r="Q13" s="127">
        <f>P13/P3</f>
        <v>37.90909090909091</v>
      </c>
      <c r="R13" s="105"/>
      <c r="S13" s="74">
        <f t="shared" si="1"/>
        <v>2002</v>
      </c>
      <c r="T13" s="76">
        <f>S13/S3</f>
        <v>31.28125</v>
      </c>
      <c r="U13" s="105"/>
      <c r="V13" s="76">
        <f t="shared" si="0"/>
        <v>31.455600649350647</v>
      </c>
      <c r="W13" s="74"/>
    </row>
    <row r="14" spans="1:23" ht="12.75">
      <c r="A14" s="77" t="s">
        <v>12</v>
      </c>
      <c r="B14" s="113">
        <v>0.557</v>
      </c>
      <c r="C14" s="122"/>
      <c r="D14" s="84">
        <v>0.509</v>
      </c>
      <c r="E14" s="124"/>
      <c r="F14" s="75">
        <v>0.5</v>
      </c>
      <c r="G14" s="126"/>
      <c r="H14" s="75">
        <v>0.462</v>
      </c>
      <c r="I14" s="126"/>
      <c r="J14" s="75">
        <v>0.559</v>
      </c>
      <c r="K14" s="126"/>
      <c r="L14" s="75">
        <v>0.595</v>
      </c>
      <c r="M14" s="126"/>
      <c r="N14" s="75">
        <v>0.598</v>
      </c>
      <c r="O14" s="126"/>
      <c r="P14" s="183">
        <v>0.63</v>
      </c>
      <c r="Q14" s="126"/>
      <c r="R14" s="106"/>
      <c r="S14" s="75">
        <f>S6/S4</f>
        <v>0.5564909171466549</v>
      </c>
      <c r="T14" s="75"/>
      <c r="U14" s="105"/>
      <c r="V14" s="76"/>
      <c r="W14" s="74"/>
    </row>
    <row r="15" spans="1:23" ht="12.75">
      <c r="A15" s="77" t="s">
        <v>14</v>
      </c>
      <c r="B15" s="113">
        <v>0.591</v>
      </c>
      <c r="C15" s="122"/>
      <c r="D15" s="84">
        <v>0.576</v>
      </c>
      <c r="E15" s="124"/>
      <c r="F15" s="75">
        <v>0.629</v>
      </c>
      <c r="G15" s="126"/>
      <c r="H15" s="75">
        <v>0.547</v>
      </c>
      <c r="I15" s="126"/>
      <c r="J15" s="75">
        <v>0.602</v>
      </c>
      <c r="K15" s="126"/>
      <c r="L15" s="75">
        <v>0.648</v>
      </c>
      <c r="M15" s="126"/>
      <c r="N15" s="75">
        <v>0.645</v>
      </c>
      <c r="O15" s="126"/>
      <c r="P15" s="183">
        <v>0.676</v>
      </c>
      <c r="Q15" s="126"/>
      <c r="R15" s="106"/>
      <c r="S15" s="75">
        <f>(S6+S12+S22)/(S4+S12+S21)</f>
        <v>0.617140568682419</v>
      </c>
      <c r="T15" s="75"/>
      <c r="U15" s="105"/>
      <c r="V15" s="76"/>
      <c r="W15" s="74"/>
    </row>
    <row r="16" spans="1:23" ht="12.75">
      <c r="A16" s="77" t="s">
        <v>298</v>
      </c>
      <c r="B16" s="113">
        <v>0.858</v>
      </c>
      <c r="C16" s="122"/>
      <c r="D16" s="84">
        <v>0.667</v>
      </c>
      <c r="E16" s="124"/>
      <c r="F16" s="75">
        <v>0.729</v>
      </c>
      <c r="G16" s="126"/>
      <c r="H16" s="75">
        <v>0.7</v>
      </c>
      <c r="I16" s="126"/>
      <c r="J16" s="75">
        <v>0.83</v>
      </c>
      <c r="K16" s="126"/>
      <c r="L16" s="75">
        <v>1.141</v>
      </c>
      <c r="M16" s="126"/>
      <c r="N16" s="75">
        <v>1.11</v>
      </c>
      <c r="O16" s="126"/>
      <c r="P16" s="183">
        <v>1.056</v>
      </c>
      <c r="Q16" s="126"/>
      <c r="R16" s="106"/>
      <c r="S16" s="75">
        <f>(S13+S12)/S4</f>
        <v>0.9645547186530793</v>
      </c>
      <c r="T16" s="75"/>
      <c r="U16" s="105"/>
      <c r="V16" s="76"/>
      <c r="W16" s="74"/>
    </row>
    <row r="17" spans="1:23" ht="12.75">
      <c r="A17" s="77" t="s">
        <v>15</v>
      </c>
      <c r="B17" s="113">
        <v>1.449</v>
      </c>
      <c r="C17" s="122"/>
      <c r="D17" s="84">
        <v>1.242</v>
      </c>
      <c r="E17" s="124"/>
      <c r="F17" s="75">
        <v>1.358</v>
      </c>
      <c r="G17" s="126"/>
      <c r="H17" s="75">
        <v>1.246</v>
      </c>
      <c r="I17" s="126"/>
      <c r="J17" s="75">
        <v>1.432</v>
      </c>
      <c r="K17" s="126"/>
      <c r="L17" s="75">
        <v>1.789</v>
      </c>
      <c r="M17" s="126"/>
      <c r="N17" s="75">
        <v>1.755</v>
      </c>
      <c r="O17" s="126"/>
      <c r="P17" s="183">
        <v>1.731</v>
      </c>
      <c r="Q17" s="126"/>
      <c r="R17" s="106"/>
      <c r="S17" s="75">
        <f>S15+S16</f>
        <v>1.5816952873354984</v>
      </c>
      <c r="T17" s="75"/>
      <c r="U17" s="105"/>
      <c r="V17" s="76"/>
      <c r="W17" s="74"/>
    </row>
    <row r="18" spans="1:23" ht="12.75">
      <c r="A18" s="77" t="s">
        <v>16</v>
      </c>
      <c r="B18" s="113">
        <v>1.906</v>
      </c>
      <c r="C18" s="122"/>
      <c r="D18" s="84">
        <v>1.272</v>
      </c>
      <c r="E18" s="124"/>
      <c r="F18" s="75">
        <v>1.444</v>
      </c>
      <c r="G18" s="126"/>
      <c r="H18" s="75">
        <v>1.248</v>
      </c>
      <c r="I18" s="126"/>
      <c r="J18" s="75">
        <v>1.834</v>
      </c>
      <c r="K18" s="126"/>
      <c r="L18" s="75">
        <v>2.638</v>
      </c>
      <c r="M18" s="126"/>
      <c r="N18" s="75">
        <v>2.69</v>
      </c>
      <c r="O18" s="126"/>
      <c r="P18" s="184"/>
      <c r="Q18" s="126"/>
      <c r="R18" s="106"/>
      <c r="S18" s="75">
        <f>(S13+S12)/(S4-S6+S23)</f>
        <v>2.1033816425120775</v>
      </c>
      <c r="T18" s="75"/>
      <c r="U18" s="105"/>
      <c r="V18" s="76"/>
      <c r="W18" s="74"/>
    </row>
    <row r="19" spans="1:23" ht="12.75">
      <c r="A19" s="77" t="s">
        <v>17</v>
      </c>
      <c r="B19" s="113">
        <v>0.23</v>
      </c>
      <c r="C19" s="122"/>
      <c r="D19" s="84">
        <v>0.145</v>
      </c>
      <c r="E19" s="124"/>
      <c r="F19" s="75">
        <v>0.089</v>
      </c>
      <c r="G19" s="126"/>
      <c r="H19" s="75">
        <v>0.188</v>
      </c>
      <c r="I19" s="126"/>
      <c r="J19" s="75">
        <v>0.216</v>
      </c>
      <c r="K19" s="126"/>
      <c r="L19" s="75">
        <v>0.405</v>
      </c>
      <c r="M19" s="126"/>
      <c r="N19" s="75">
        <v>0.406</v>
      </c>
      <c r="O19" s="126"/>
      <c r="P19" s="184"/>
      <c r="Q19" s="126"/>
      <c r="R19" s="106"/>
      <c r="S19" s="75">
        <f>S16-S14</f>
        <v>0.4080638015064244</v>
      </c>
      <c r="T19" s="75"/>
      <c r="U19" s="105"/>
      <c r="V19" s="76"/>
      <c r="W19" s="74"/>
    </row>
    <row r="20" spans="1:23" ht="12.75">
      <c r="A20" s="77"/>
      <c r="B20" s="114"/>
      <c r="C20" s="122"/>
      <c r="D20" s="85"/>
      <c r="E20" s="125"/>
      <c r="F20" s="74"/>
      <c r="G20" s="128"/>
      <c r="H20" s="74"/>
      <c r="I20" s="128"/>
      <c r="J20" s="74"/>
      <c r="K20" s="128"/>
      <c r="L20" s="74"/>
      <c r="M20" s="128"/>
      <c r="N20" s="74"/>
      <c r="O20" s="128"/>
      <c r="P20" s="185"/>
      <c r="Q20" s="128"/>
      <c r="R20" s="105"/>
      <c r="S20" s="74"/>
      <c r="T20" s="74"/>
      <c r="U20" s="105"/>
      <c r="V20" s="76"/>
      <c r="W20" s="74"/>
    </row>
    <row r="21" spans="1:23" ht="12.75">
      <c r="A21" s="77" t="s">
        <v>19</v>
      </c>
      <c r="B21" s="112">
        <v>6</v>
      </c>
      <c r="C21" s="121">
        <f>B21/B3</f>
        <v>0.75</v>
      </c>
      <c r="D21" s="79">
        <v>10</v>
      </c>
      <c r="E21" s="123">
        <f>D21/D3</f>
        <v>1</v>
      </c>
      <c r="F21" s="74">
        <v>4</v>
      </c>
      <c r="G21" s="127">
        <f>F21/F3</f>
        <v>0.6666666666666666</v>
      </c>
      <c r="H21" s="74">
        <v>2</v>
      </c>
      <c r="I21" s="127">
        <f>H21/H3</f>
        <v>0.2857142857142857</v>
      </c>
      <c r="J21" s="74">
        <v>11</v>
      </c>
      <c r="K21" s="127">
        <f>J21/J3</f>
        <v>1.2222222222222223</v>
      </c>
      <c r="L21" s="74">
        <v>8</v>
      </c>
      <c r="M21" s="128">
        <f>L21/L3</f>
        <v>1.6</v>
      </c>
      <c r="N21" s="74">
        <v>10</v>
      </c>
      <c r="O21" s="127">
        <f>N21/N3</f>
        <v>1.25</v>
      </c>
      <c r="P21" s="185">
        <v>14</v>
      </c>
      <c r="Q21" s="127">
        <f>P21/P3</f>
        <v>1.2727272727272727</v>
      </c>
      <c r="R21" s="105"/>
      <c r="S21" s="74">
        <f>SUM(B21,D21,F21,H21,J21,L21,N21,P21)</f>
        <v>65</v>
      </c>
      <c r="T21" s="76">
        <f>S21/S3</f>
        <v>1.015625</v>
      </c>
      <c r="U21" s="105"/>
      <c r="V21" s="76">
        <f t="shared" si="0"/>
        <v>1.0059163059163059</v>
      </c>
      <c r="W21" s="74"/>
    </row>
    <row r="22" spans="1:23" ht="12.75">
      <c r="A22" s="77" t="s">
        <v>20</v>
      </c>
      <c r="B22" s="112">
        <v>5</v>
      </c>
      <c r="C22" s="121">
        <f>B22/B3</f>
        <v>0.625</v>
      </c>
      <c r="D22" s="79">
        <v>26</v>
      </c>
      <c r="E22" s="123">
        <f>D22/D3</f>
        <v>2.6</v>
      </c>
      <c r="F22" s="74">
        <v>19</v>
      </c>
      <c r="G22" s="127">
        <f>F22/F3</f>
        <v>3.1666666666666665</v>
      </c>
      <c r="H22" s="74">
        <v>15</v>
      </c>
      <c r="I22" s="127">
        <f>H22/H3</f>
        <v>2.142857142857143</v>
      </c>
      <c r="J22" s="74">
        <v>14</v>
      </c>
      <c r="K22" s="127">
        <f>J22/J3</f>
        <v>1.5555555555555556</v>
      </c>
      <c r="L22" s="74">
        <v>6</v>
      </c>
      <c r="M22" s="128">
        <f>L22/L3</f>
        <v>1.2</v>
      </c>
      <c r="N22" s="74">
        <v>9</v>
      </c>
      <c r="O22" s="127">
        <f>N22/N3</f>
        <v>1.125</v>
      </c>
      <c r="P22" s="185">
        <v>16</v>
      </c>
      <c r="Q22" s="127">
        <f>P22/P3</f>
        <v>1.4545454545454546</v>
      </c>
      <c r="R22" s="105"/>
      <c r="S22" s="74">
        <f aca="true" t="shared" si="3" ref="S22:S28">SUM(B22,D22,F22,H22,J22,L22,N22,P22)</f>
        <v>110</v>
      </c>
      <c r="T22" s="76">
        <f>S22/S3</f>
        <v>1.71875</v>
      </c>
      <c r="U22" s="105"/>
      <c r="V22" s="76">
        <f t="shared" si="0"/>
        <v>1.7337031024531024</v>
      </c>
      <c r="W22" s="74"/>
    </row>
    <row r="23" spans="1:23" ht="12.75">
      <c r="A23" s="77" t="s">
        <v>21</v>
      </c>
      <c r="B23" s="112">
        <v>2</v>
      </c>
      <c r="C23" s="121">
        <f>B23/B3</f>
        <v>0.25</v>
      </c>
      <c r="D23" s="79">
        <v>11</v>
      </c>
      <c r="E23" s="123">
        <f>D23/D3</f>
        <v>1.1</v>
      </c>
      <c r="F23" s="74">
        <v>1</v>
      </c>
      <c r="G23" s="127">
        <f>F23/F3</f>
        <v>0.16666666666666666</v>
      </c>
      <c r="H23" s="74">
        <v>5</v>
      </c>
      <c r="I23" s="127">
        <f>H23/H3</f>
        <v>0.7142857142857143</v>
      </c>
      <c r="J23" s="74">
        <v>4</v>
      </c>
      <c r="K23" s="127">
        <f>J23/J3</f>
        <v>0.4444444444444444</v>
      </c>
      <c r="L23" s="74">
        <v>5</v>
      </c>
      <c r="M23" s="128">
        <f>L23/L3</f>
        <v>1</v>
      </c>
      <c r="N23" s="74">
        <v>3</v>
      </c>
      <c r="O23" s="127">
        <f>N23/N3</f>
        <v>0.375</v>
      </c>
      <c r="P23" s="185">
        <v>3</v>
      </c>
      <c r="Q23" s="127">
        <f>P23/P3</f>
        <v>0.2727272727272727</v>
      </c>
      <c r="R23" s="105"/>
      <c r="S23" s="74">
        <f t="shared" si="3"/>
        <v>34</v>
      </c>
      <c r="T23" s="76">
        <f>S23/S3</f>
        <v>0.53125</v>
      </c>
      <c r="U23" s="105"/>
      <c r="V23" s="76">
        <f t="shared" si="0"/>
        <v>0.5403905122655123</v>
      </c>
      <c r="W23" s="74"/>
    </row>
    <row r="24" spans="1:23" ht="12.75">
      <c r="A24" s="77" t="s">
        <v>22</v>
      </c>
      <c r="B24" s="112">
        <v>82</v>
      </c>
      <c r="C24" s="121">
        <f>B24/B3</f>
        <v>10.25</v>
      </c>
      <c r="D24" s="79">
        <v>132</v>
      </c>
      <c r="E24" s="123">
        <f>D24/D3</f>
        <v>13.2</v>
      </c>
      <c r="F24" s="74">
        <v>101</v>
      </c>
      <c r="G24" s="127">
        <f>F24/F3</f>
        <v>16.833333333333332</v>
      </c>
      <c r="H24" s="74">
        <v>82</v>
      </c>
      <c r="I24" s="127">
        <f>H24/H3</f>
        <v>11.714285714285714</v>
      </c>
      <c r="J24" s="74">
        <v>159</v>
      </c>
      <c r="K24" s="127">
        <f>J24/J3</f>
        <v>17.666666666666668</v>
      </c>
      <c r="L24" s="74">
        <v>114</v>
      </c>
      <c r="M24" s="128">
        <f>L24/L3</f>
        <v>22.8</v>
      </c>
      <c r="N24" s="74">
        <v>147</v>
      </c>
      <c r="O24" s="127">
        <f>N24/N3</f>
        <v>18.375</v>
      </c>
      <c r="P24" s="185">
        <v>244</v>
      </c>
      <c r="Q24" s="127">
        <f>P24/P3</f>
        <v>22.181818181818183</v>
      </c>
      <c r="R24" s="105"/>
      <c r="S24" s="74">
        <f t="shared" si="3"/>
        <v>1061</v>
      </c>
      <c r="T24" s="76">
        <f>S24/S3</f>
        <v>16.578125</v>
      </c>
      <c r="U24" s="105"/>
      <c r="V24" s="76">
        <f t="shared" si="0"/>
        <v>16.627637987012985</v>
      </c>
      <c r="W24" s="74"/>
    </row>
    <row r="25" spans="1:23" ht="12.75">
      <c r="A25" s="77" t="s">
        <v>23</v>
      </c>
      <c r="B25" s="112">
        <v>44</v>
      </c>
      <c r="C25" s="121">
        <f>B25/B3</f>
        <v>5.5</v>
      </c>
      <c r="D25" s="79">
        <v>59</v>
      </c>
      <c r="E25" s="123">
        <f>D25/D3</f>
        <v>5.9</v>
      </c>
      <c r="F25" s="74">
        <v>57</v>
      </c>
      <c r="G25" s="127">
        <f>F25/F3</f>
        <v>9.5</v>
      </c>
      <c r="H25" s="74">
        <v>46</v>
      </c>
      <c r="I25" s="127">
        <f>H25/H3</f>
        <v>6.571428571428571</v>
      </c>
      <c r="J25" s="74">
        <v>101</v>
      </c>
      <c r="K25" s="127">
        <f>J25/J3</f>
        <v>11.222222222222221</v>
      </c>
      <c r="L25" s="74">
        <v>76</v>
      </c>
      <c r="M25" s="128">
        <f>L25/L3</f>
        <v>15.2</v>
      </c>
      <c r="N25" s="74">
        <v>104</v>
      </c>
      <c r="O25" s="127">
        <f>N25/N3</f>
        <v>13</v>
      </c>
      <c r="P25" s="185">
        <v>166</v>
      </c>
      <c r="Q25" s="127">
        <f>P25/P3</f>
        <v>15.090909090909092</v>
      </c>
      <c r="R25" s="105"/>
      <c r="S25" s="74">
        <f t="shared" si="3"/>
        <v>653</v>
      </c>
      <c r="T25" s="76">
        <f>S25/S3</f>
        <v>10.203125</v>
      </c>
      <c r="U25" s="105"/>
      <c r="V25" s="76">
        <f t="shared" si="0"/>
        <v>10.248069985569986</v>
      </c>
      <c r="W25" s="74"/>
    </row>
    <row r="26" spans="1:23" ht="12.75">
      <c r="A26" s="77" t="s">
        <v>24</v>
      </c>
      <c r="B26" s="113">
        <v>0.537</v>
      </c>
      <c r="C26" s="121"/>
      <c r="D26" s="84">
        <v>0.447</v>
      </c>
      <c r="E26" s="124"/>
      <c r="F26" s="74">
        <v>0.564</v>
      </c>
      <c r="G26" s="127"/>
      <c r="H26" s="74">
        <v>0.561</v>
      </c>
      <c r="I26" s="127"/>
      <c r="J26" s="74">
        <v>0.635</v>
      </c>
      <c r="K26" s="127"/>
      <c r="L26" s="74">
        <v>0.667</v>
      </c>
      <c r="M26" s="128"/>
      <c r="N26" s="74">
        <v>0.707</v>
      </c>
      <c r="O26" s="127"/>
      <c r="P26" s="184">
        <v>0.68</v>
      </c>
      <c r="Q26" s="127"/>
      <c r="R26" s="105"/>
      <c r="S26" s="75">
        <f>S25/S24</f>
        <v>0.6154571159283695</v>
      </c>
      <c r="T26" s="76"/>
      <c r="U26" s="105"/>
      <c r="V26" s="76"/>
      <c r="W26" s="74"/>
    </row>
    <row r="27" spans="1:23" ht="12.75">
      <c r="A27" s="77" t="s">
        <v>25</v>
      </c>
      <c r="B27" s="112">
        <v>28</v>
      </c>
      <c r="C27" s="121">
        <f>B27/B3</f>
        <v>3.5</v>
      </c>
      <c r="D27" s="79">
        <v>62</v>
      </c>
      <c r="E27" s="123">
        <f>D27/D3</f>
        <v>6.2</v>
      </c>
      <c r="F27" s="74">
        <v>38</v>
      </c>
      <c r="G27" s="127">
        <f>F27/F3</f>
        <v>6.333333333333333</v>
      </c>
      <c r="H27" s="74">
        <v>44</v>
      </c>
      <c r="I27" s="127">
        <f>H27/H3</f>
        <v>6.285714285714286</v>
      </c>
      <c r="J27" s="74">
        <v>55</v>
      </c>
      <c r="K27" s="127">
        <f>J27/J3</f>
        <v>6.111111111111111</v>
      </c>
      <c r="L27" s="74">
        <v>30</v>
      </c>
      <c r="M27" s="128">
        <f>L27/L3</f>
        <v>6</v>
      </c>
      <c r="N27" s="74">
        <v>43</v>
      </c>
      <c r="O27" s="127">
        <f>N27/N3</f>
        <v>5.375</v>
      </c>
      <c r="P27" s="185">
        <v>56</v>
      </c>
      <c r="Q27" s="127">
        <f>P27/P3</f>
        <v>5.090909090909091</v>
      </c>
      <c r="R27" s="105"/>
      <c r="S27" s="74">
        <f t="shared" si="3"/>
        <v>356</v>
      </c>
      <c r="T27" s="76">
        <f>S27/S3</f>
        <v>5.5625</v>
      </c>
      <c r="U27" s="105"/>
      <c r="V27" s="76">
        <f t="shared" si="0"/>
        <v>5.612008477633477</v>
      </c>
      <c r="W27" s="74"/>
    </row>
    <row r="28" spans="1:23" ht="12.75">
      <c r="A28" s="77" t="s">
        <v>26</v>
      </c>
      <c r="B28" s="112">
        <v>5</v>
      </c>
      <c r="C28" s="121"/>
      <c r="D28" s="79">
        <v>4</v>
      </c>
      <c r="E28" s="123"/>
      <c r="F28" s="74">
        <v>3</v>
      </c>
      <c r="G28" s="128"/>
      <c r="H28" s="74">
        <v>0</v>
      </c>
      <c r="I28" s="128"/>
      <c r="J28" s="74">
        <v>5</v>
      </c>
      <c r="K28" s="128"/>
      <c r="L28" s="74">
        <v>5</v>
      </c>
      <c r="M28" s="128"/>
      <c r="N28" s="74">
        <v>6</v>
      </c>
      <c r="O28" s="128"/>
      <c r="P28" s="185">
        <v>9</v>
      </c>
      <c r="Q28" s="128"/>
      <c r="R28" s="105"/>
      <c r="S28" s="74">
        <f t="shared" si="3"/>
        <v>37</v>
      </c>
      <c r="T28" s="76">
        <f>S28/S3</f>
        <v>0.578125</v>
      </c>
      <c r="U28" s="105"/>
      <c r="V28" s="76"/>
      <c r="W28" s="74"/>
    </row>
    <row r="29" spans="1:23" ht="12.75">
      <c r="A29" s="77"/>
      <c r="B29" s="112"/>
      <c r="C29" s="122"/>
      <c r="D29" s="79"/>
      <c r="E29" s="123"/>
      <c r="F29" s="74"/>
      <c r="G29" s="128"/>
      <c r="H29" s="74"/>
      <c r="I29" s="128"/>
      <c r="J29" s="74"/>
      <c r="K29" s="128"/>
      <c r="L29" s="74"/>
      <c r="M29" s="128"/>
      <c r="N29" s="74"/>
      <c r="O29" s="128"/>
      <c r="P29" s="185"/>
      <c r="Q29" s="128"/>
      <c r="R29" s="105"/>
      <c r="S29" s="74"/>
      <c r="T29" s="76"/>
      <c r="U29" s="105"/>
      <c r="V29" s="76"/>
      <c r="W29" s="74"/>
    </row>
    <row r="30" spans="1:23" ht="12.75">
      <c r="A30" s="102" t="s">
        <v>311</v>
      </c>
      <c r="B30" s="115">
        <v>5</v>
      </c>
      <c r="C30" s="197">
        <f>B30/B3</f>
        <v>0.625</v>
      </c>
      <c r="D30" s="74">
        <v>4</v>
      </c>
      <c r="E30" s="196">
        <f>D30/D3</f>
        <v>0.4</v>
      </c>
      <c r="F30" s="74">
        <v>3</v>
      </c>
      <c r="G30" s="196">
        <f>F30/F3</f>
        <v>0.5</v>
      </c>
      <c r="H30" s="74">
        <v>0</v>
      </c>
      <c r="I30" s="196">
        <f>H30/H3</f>
        <v>0</v>
      </c>
      <c r="J30" s="74">
        <v>5</v>
      </c>
      <c r="K30" s="196">
        <f>J30/J3</f>
        <v>0.5555555555555556</v>
      </c>
      <c r="L30" s="74">
        <v>5</v>
      </c>
      <c r="M30" s="128">
        <f>L30/L3</f>
        <v>1</v>
      </c>
      <c r="N30" s="74">
        <v>6</v>
      </c>
      <c r="O30" s="196">
        <f>N30/N3</f>
        <v>0.75</v>
      </c>
      <c r="P30" s="185">
        <v>10</v>
      </c>
      <c r="Q30" s="196">
        <f>P30/P3</f>
        <v>0.9090909090909091</v>
      </c>
      <c r="R30" s="105"/>
      <c r="S30" s="74">
        <f>SUM(B30,D30,F30,H30,J30,L30,N30,P30)</f>
        <v>38</v>
      </c>
      <c r="T30" s="109">
        <f>S30/S3</f>
        <v>0.59375</v>
      </c>
      <c r="U30" s="105"/>
      <c r="V30" s="76">
        <f t="shared" si="0"/>
        <v>0.5924558080808081</v>
      </c>
      <c r="W30" s="74"/>
    </row>
    <row r="31" spans="1:23" ht="12.75">
      <c r="A31" s="102" t="s">
        <v>313</v>
      </c>
      <c r="B31" s="115">
        <v>3</v>
      </c>
      <c r="C31" s="197">
        <f>B31/B3</f>
        <v>0.375</v>
      </c>
      <c r="D31" s="74">
        <v>6</v>
      </c>
      <c r="E31" s="196">
        <f>D31/D3</f>
        <v>0.6</v>
      </c>
      <c r="F31" s="74">
        <v>3</v>
      </c>
      <c r="G31" s="196">
        <f>F31/F3</f>
        <v>0.5</v>
      </c>
      <c r="H31" s="74">
        <v>7</v>
      </c>
      <c r="I31" s="196">
        <f>H31/H3</f>
        <v>1</v>
      </c>
      <c r="J31" s="74">
        <v>4</v>
      </c>
      <c r="K31" s="196">
        <f>J31/J3</f>
        <v>0.4444444444444444</v>
      </c>
      <c r="L31" s="74">
        <v>0</v>
      </c>
      <c r="M31" s="128">
        <f>L31/L3</f>
        <v>0</v>
      </c>
      <c r="N31" s="74">
        <v>3</v>
      </c>
      <c r="O31" s="196">
        <f>N31/N3</f>
        <v>0.375</v>
      </c>
      <c r="P31" s="185">
        <v>1</v>
      </c>
      <c r="Q31" s="196">
        <f>P31/P3</f>
        <v>0.09090909090909091</v>
      </c>
      <c r="R31" s="105"/>
      <c r="S31" s="74">
        <f>SUM(B31,D31,F31,H31,J31,L31,N31,P31)</f>
        <v>27</v>
      </c>
      <c r="T31" s="109">
        <f>S31/S3</f>
        <v>0.421875</v>
      </c>
      <c r="U31" s="105"/>
      <c r="V31" s="76">
        <f t="shared" si="0"/>
        <v>0.4231691919191919</v>
      </c>
      <c r="W31" s="74"/>
    </row>
    <row r="32" spans="1:23" ht="12.75">
      <c r="A32" s="105"/>
      <c r="B32" s="105"/>
      <c r="C32" s="117"/>
      <c r="D32" s="105"/>
      <c r="E32" s="117"/>
      <c r="F32" s="105"/>
      <c r="G32" s="117"/>
      <c r="H32" s="105"/>
      <c r="I32" s="117"/>
      <c r="J32" s="105"/>
      <c r="K32" s="117"/>
      <c r="L32" s="105"/>
      <c r="M32" s="117"/>
      <c r="N32" s="105"/>
      <c r="O32" s="117"/>
      <c r="P32" s="117"/>
      <c r="Q32" s="117"/>
      <c r="R32" s="105"/>
      <c r="S32" s="105"/>
      <c r="T32" s="105"/>
      <c r="U32" s="108"/>
      <c r="V32" s="13"/>
      <c r="W32" s="74"/>
    </row>
    <row r="33" spans="1:23" ht="12.75">
      <c r="A33" s="74"/>
      <c r="B33" s="74"/>
      <c r="C33" s="119"/>
      <c r="D33" s="74"/>
      <c r="E33" s="119"/>
      <c r="F33" s="74"/>
      <c r="G33" s="119"/>
      <c r="H33" s="74"/>
      <c r="I33" s="119"/>
      <c r="J33" s="74"/>
      <c r="K33" s="119"/>
      <c r="L33" s="74"/>
      <c r="M33" s="119"/>
      <c r="N33" s="74"/>
      <c r="O33" s="119"/>
      <c r="P33" s="119"/>
      <c r="Q33" s="119"/>
      <c r="R33" s="74"/>
      <c r="S33" s="74"/>
      <c r="T33" s="74"/>
      <c r="W33" s="74"/>
    </row>
    <row r="34" spans="1:23" ht="12.75">
      <c r="A34" s="74"/>
      <c r="B34" s="74"/>
      <c r="C34" s="119"/>
      <c r="D34" s="74"/>
      <c r="E34" s="119"/>
      <c r="F34" s="74"/>
      <c r="G34" s="119"/>
      <c r="H34" s="74"/>
      <c r="I34" s="119"/>
      <c r="J34" s="74"/>
      <c r="K34" s="119"/>
      <c r="L34" s="74"/>
      <c r="M34" s="119"/>
      <c r="N34" s="74"/>
      <c r="O34" s="119"/>
      <c r="P34" s="119"/>
      <c r="Q34" s="119"/>
      <c r="R34" s="74"/>
      <c r="S34" s="74"/>
      <c r="T34" s="74"/>
      <c r="V34" s="13"/>
      <c r="W34" s="74"/>
    </row>
    <row r="35" spans="1:23" ht="12.75">
      <c r="A35" s="74"/>
      <c r="B35" s="74"/>
      <c r="C35" s="119"/>
      <c r="D35" s="74"/>
      <c r="E35" s="119"/>
      <c r="F35" s="74"/>
      <c r="G35" s="119"/>
      <c r="H35" s="74"/>
      <c r="I35" s="119"/>
      <c r="J35" s="74"/>
      <c r="K35" s="119"/>
      <c r="L35" s="74"/>
      <c r="M35" s="119"/>
      <c r="N35" s="74"/>
      <c r="O35" s="119"/>
      <c r="P35" s="119"/>
      <c r="Q35" s="119"/>
      <c r="R35" s="74"/>
      <c r="S35" s="74"/>
      <c r="T35" s="74"/>
      <c r="V35" s="13"/>
      <c r="W35" s="74"/>
    </row>
    <row r="36" spans="1:23" ht="12.75">
      <c r="A36" s="74"/>
      <c r="B36" s="74"/>
      <c r="C36" s="119"/>
      <c r="D36" s="74"/>
      <c r="E36" s="119"/>
      <c r="F36" s="74"/>
      <c r="G36" s="119"/>
      <c r="H36" s="74"/>
      <c r="I36" s="119"/>
      <c r="J36" s="74"/>
      <c r="K36" s="119"/>
      <c r="L36" s="74"/>
      <c r="M36" s="119"/>
      <c r="N36" s="74"/>
      <c r="O36" s="119"/>
      <c r="P36" s="119"/>
      <c r="Q36" s="119"/>
      <c r="R36" s="74"/>
      <c r="S36" s="74"/>
      <c r="T36" s="74"/>
      <c r="V36" s="13"/>
      <c r="W36" s="74"/>
    </row>
    <row r="37" spans="1:23" ht="12.75">
      <c r="A37" s="74"/>
      <c r="B37" s="74"/>
      <c r="C37" s="119"/>
      <c r="D37" s="74"/>
      <c r="E37" s="119"/>
      <c r="F37" s="74"/>
      <c r="G37" s="119"/>
      <c r="H37" s="74"/>
      <c r="I37" s="119"/>
      <c r="J37" s="74"/>
      <c r="K37" s="119"/>
      <c r="L37" s="74"/>
      <c r="M37" s="119"/>
      <c r="N37" s="74"/>
      <c r="O37" s="119"/>
      <c r="P37" s="119"/>
      <c r="Q37" s="119"/>
      <c r="R37" s="74"/>
      <c r="S37" s="74"/>
      <c r="T37" s="74"/>
      <c r="U37" s="74"/>
      <c r="V37" s="74"/>
      <c r="W37" s="74"/>
    </row>
  </sheetData>
  <printOptions/>
  <pageMargins left="0.75" right="0.75" top="1" bottom="1" header="0.5" footer="0.5"/>
  <pageSetup orientation="portrait" r:id="rId1"/>
  <ignoredErrors>
    <ignoredError sqref="S26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AI63"/>
  <sheetViews>
    <sheetView zoomScale="85" zoomScaleNormal="85" workbookViewId="0" topLeftCell="A1">
      <pane xSplit="3" ySplit="1" topLeftCell="D5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69" sqref="B69"/>
    </sheetView>
  </sheetViews>
  <sheetFormatPr defaultColWidth="9.140625" defaultRowHeight="12.75"/>
  <cols>
    <col min="1" max="1" width="12.57421875" style="178" bestFit="1" customWidth="1"/>
    <col min="2" max="2" width="9.8515625" style="178" bestFit="1" customWidth="1"/>
    <col min="3" max="3" width="15.140625" style="195" customWidth="1"/>
    <col min="4" max="12" width="4.7109375" style="178" customWidth="1"/>
    <col min="13" max="15" width="7.8515625" style="187" customWidth="1"/>
    <col min="16" max="16" width="7.140625" style="187" customWidth="1"/>
    <col min="17" max="21" width="3.57421875" style="178" customWidth="1"/>
    <col min="22" max="22" width="7.8515625" style="187" customWidth="1"/>
    <col min="23" max="23" width="3.8515625" style="178" bestFit="1" customWidth="1"/>
    <col min="24" max="24" width="4.8515625" style="178" bestFit="1" customWidth="1"/>
    <col min="25" max="32" width="9.140625" style="178" customWidth="1"/>
    <col min="33" max="33" width="9.140625" style="187" customWidth="1"/>
    <col min="34" max="16384" width="9.140625" style="178" customWidth="1"/>
  </cols>
  <sheetData>
    <row r="1" spans="1:35" ht="12.75" customHeight="1" thickBot="1">
      <c r="A1" s="172" t="s">
        <v>142</v>
      </c>
      <c r="B1" s="172" t="s">
        <v>473</v>
      </c>
      <c r="C1" s="173" t="s">
        <v>474</v>
      </c>
      <c r="D1" s="173" t="s">
        <v>3</v>
      </c>
      <c r="E1" s="173" t="s">
        <v>4</v>
      </c>
      <c r="F1" s="173" t="s">
        <v>5</v>
      </c>
      <c r="G1" s="173" t="s">
        <v>6</v>
      </c>
      <c r="H1" s="173" t="s">
        <v>7</v>
      </c>
      <c r="I1" s="173" t="s">
        <v>8</v>
      </c>
      <c r="J1" s="173" t="s">
        <v>9</v>
      </c>
      <c r="K1" s="173" t="s">
        <v>10</v>
      </c>
      <c r="L1" s="173" t="s">
        <v>297</v>
      </c>
      <c r="M1" s="174" t="s">
        <v>12</v>
      </c>
      <c r="N1" s="174" t="s">
        <v>14</v>
      </c>
      <c r="O1" s="174" t="s">
        <v>298</v>
      </c>
      <c r="P1" s="174" t="s">
        <v>15</v>
      </c>
      <c r="Q1" s="173" t="s">
        <v>19</v>
      </c>
      <c r="R1" s="173" t="s">
        <v>20</v>
      </c>
      <c r="S1" s="173" t="s">
        <v>21</v>
      </c>
      <c r="T1" s="173" t="s">
        <v>22</v>
      </c>
      <c r="U1" s="173" t="s">
        <v>23</v>
      </c>
      <c r="V1" s="174" t="s">
        <v>24</v>
      </c>
      <c r="W1" s="173" t="s">
        <v>25</v>
      </c>
      <c r="X1" s="173" t="s">
        <v>26</v>
      </c>
      <c r="Y1" s="175"/>
      <c r="Z1" s="176" t="s">
        <v>475</v>
      </c>
      <c r="AA1" s="176" t="s">
        <v>476</v>
      </c>
      <c r="AB1" s="176" t="s">
        <v>477</v>
      </c>
      <c r="AC1" s="176" t="s">
        <v>478</v>
      </c>
      <c r="AD1" s="176" t="s">
        <v>479</v>
      </c>
      <c r="AE1" s="176" t="s">
        <v>480</v>
      </c>
      <c r="AF1" s="176"/>
      <c r="AG1" s="177" t="s">
        <v>481</v>
      </c>
      <c r="AH1" s="176" t="s">
        <v>482</v>
      </c>
      <c r="AI1" s="176" t="s">
        <v>483</v>
      </c>
    </row>
    <row r="2" spans="1:35" ht="12.75">
      <c r="A2" s="178" t="s">
        <v>71</v>
      </c>
      <c r="B2" s="179" t="s">
        <v>484</v>
      </c>
      <c r="C2" s="180" t="s">
        <v>485</v>
      </c>
      <c r="D2" s="179">
        <v>4</v>
      </c>
      <c r="E2" s="179">
        <v>2</v>
      </c>
      <c r="F2" s="179">
        <v>3</v>
      </c>
      <c r="G2" s="179">
        <v>1</v>
      </c>
      <c r="H2" s="179">
        <v>0</v>
      </c>
      <c r="I2" s="179">
        <v>0</v>
      </c>
      <c r="J2" s="179">
        <v>0</v>
      </c>
      <c r="K2" s="179">
        <v>0</v>
      </c>
      <c r="L2" s="179">
        <v>3</v>
      </c>
      <c r="M2" s="181">
        <v>0.75</v>
      </c>
      <c r="N2" s="181">
        <v>0.75</v>
      </c>
      <c r="O2" s="181">
        <v>0.75</v>
      </c>
      <c r="P2" s="181">
        <v>1.5</v>
      </c>
      <c r="Q2" s="179">
        <v>0</v>
      </c>
      <c r="R2" s="179">
        <v>0</v>
      </c>
      <c r="S2" s="179">
        <v>0</v>
      </c>
      <c r="T2" s="179">
        <v>0</v>
      </c>
      <c r="U2" s="179">
        <v>0</v>
      </c>
      <c r="V2" s="181">
        <v>0</v>
      </c>
      <c r="W2" s="179">
        <v>0</v>
      </c>
      <c r="X2" s="179">
        <v>0</v>
      </c>
      <c r="Z2" s="178">
        <f>D2</f>
        <v>4</v>
      </c>
      <c r="AA2" s="178">
        <f>F2</f>
        <v>3</v>
      </c>
      <c r="AB2" s="178">
        <f>L2</f>
        <v>3</v>
      </c>
      <c r="AC2" s="178">
        <f>K2</f>
        <v>0</v>
      </c>
      <c r="AD2" s="178">
        <f>R2</f>
        <v>0</v>
      </c>
      <c r="AE2" s="178">
        <f>Q2</f>
        <v>0</v>
      </c>
      <c r="AG2" s="187">
        <f aca="true" t="shared" si="0" ref="AG2:AG33">AA2/Z2</f>
        <v>0.75</v>
      </c>
      <c r="AH2" s="187">
        <f aca="true" t="shared" si="1" ref="AH2:AH33">AB2/Z2</f>
        <v>0.75</v>
      </c>
      <c r="AI2" s="187">
        <f aca="true" t="shared" si="2" ref="AI2:AI33">(AA2+AC2+AD2)/(Z2+AC2+AE2)</f>
        <v>0.75</v>
      </c>
    </row>
    <row r="3" spans="1:35" ht="12.75">
      <c r="A3" s="178" t="s">
        <v>71</v>
      </c>
      <c r="B3" s="179" t="s">
        <v>486</v>
      </c>
      <c r="C3" s="180" t="s">
        <v>306</v>
      </c>
      <c r="D3" s="179">
        <v>2</v>
      </c>
      <c r="E3" s="179">
        <v>0</v>
      </c>
      <c r="F3" s="179">
        <v>0</v>
      </c>
      <c r="G3" s="179">
        <v>0</v>
      </c>
      <c r="H3" s="179">
        <v>0</v>
      </c>
      <c r="I3" s="179">
        <v>0</v>
      </c>
      <c r="J3" s="179">
        <v>0</v>
      </c>
      <c r="K3" s="179">
        <v>0</v>
      </c>
      <c r="L3" s="179">
        <v>0</v>
      </c>
      <c r="M3" s="181">
        <v>0</v>
      </c>
      <c r="N3" s="181">
        <v>0</v>
      </c>
      <c r="O3" s="181">
        <v>0</v>
      </c>
      <c r="P3" s="181">
        <v>0</v>
      </c>
      <c r="Q3" s="179">
        <v>0</v>
      </c>
      <c r="R3" s="179">
        <v>0</v>
      </c>
      <c r="S3" s="179">
        <v>0</v>
      </c>
      <c r="T3" s="179">
        <v>0</v>
      </c>
      <c r="U3" s="179">
        <v>0</v>
      </c>
      <c r="V3" s="181">
        <v>0</v>
      </c>
      <c r="W3" s="179">
        <v>0</v>
      </c>
      <c r="X3" s="179">
        <v>0</v>
      </c>
      <c r="Z3" s="178">
        <f aca="true" t="shared" si="3" ref="Z3:Z34">Z2+D3</f>
        <v>6</v>
      </c>
      <c r="AA3" s="178">
        <f aca="true" t="shared" si="4" ref="AA3:AA34">AA2+F3</f>
        <v>3</v>
      </c>
      <c r="AB3" s="178">
        <f aca="true" t="shared" si="5" ref="AB3:AB34">AB2+L3</f>
        <v>3</v>
      </c>
      <c r="AC3" s="178">
        <f aca="true" t="shared" si="6" ref="AC3:AC34">AC2+K3</f>
        <v>0</v>
      </c>
      <c r="AD3" s="178">
        <f aca="true" t="shared" si="7" ref="AD3:AD34">AD2+R3</f>
        <v>0</v>
      </c>
      <c r="AE3" s="178">
        <f aca="true" t="shared" si="8" ref="AE3:AE34">AE2+Q3</f>
        <v>0</v>
      </c>
      <c r="AG3" s="187">
        <f t="shared" si="0"/>
        <v>0.5</v>
      </c>
      <c r="AH3" s="187">
        <f t="shared" si="1"/>
        <v>0.5</v>
      </c>
      <c r="AI3" s="187">
        <f t="shared" si="2"/>
        <v>0.5</v>
      </c>
    </row>
    <row r="4" spans="1:35" ht="12.75">
      <c r="A4" s="178" t="s">
        <v>71</v>
      </c>
      <c r="B4" s="179" t="s">
        <v>487</v>
      </c>
      <c r="C4" s="180" t="s">
        <v>305</v>
      </c>
      <c r="D4" s="179">
        <v>3</v>
      </c>
      <c r="E4" s="179">
        <v>1</v>
      </c>
      <c r="F4" s="179">
        <v>1</v>
      </c>
      <c r="G4" s="179">
        <v>1</v>
      </c>
      <c r="H4" s="179">
        <v>0</v>
      </c>
      <c r="I4" s="179">
        <v>0</v>
      </c>
      <c r="J4" s="179">
        <v>0</v>
      </c>
      <c r="K4" s="179">
        <v>0</v>
      </c>
      <c r="L4" s="179">
        <v>1</v>
      </c>
      <c r="M4" s="181">
        <v>0.333</v>
      </c>
      <c r="N4" s="181">
        <v>0.333</v>
      </c>
      <c r="O4" s="181">
        <v>0.333</v>
      </c>
      <c r="P4" s="181">
        <v>0.667</v>
      </c>
      <c r="Q4" s="179">
        <v>0</v>
      </c>
      <c r="R4" s="179">
        <v>0</v>
      </c>
      <c r="S4" s="179">
        <v>0</v>
      </c>
      <c r="T4" s="179">
        <v>2</v>
      </c>
      <c r="U4" s="179">
        <v>1</v>
      </c>
      <c r="V4" s="181">
        <v>0.5</v>
      </c>
      <c r="W4" s="179">
        <v>1</v>
      </c>
      <c r="X4" s="179">
        <v>0</v>
      </c>
      <c r="Z4" s="178">
        <f t="shared" si="3"/>
        <v>9</v>
      </c>
      <c r="AA4" s="178">
        <f t="shared" si="4"/>
        <v>4</v>
      </c>
      <c r="AB4" s="178">
        <f t="shared" si="5"/>
        <v>4</v>
      </c>
      <c r="AC4" s="178">
        <f t="shared" si="6"/>
        <v>0</v>
      </c>
      <c r="AD4" s="178">
        <f t="shared" si="7"/>
        <v>0</v>
      </c>
      <c r="AE4" s="178">
        <f t="shared" si="8"/>
        <v>0</v>
      </c>
      <c r="AG4" s="187">
        <f t="shared" si="0"/>
        <v>0.4444444444444444</v>
      </c>
      <c r="AH4" s="187">
        <f t="shared" si="1"/>
        <v>0.4444444444444444</v>
      </c>
      <c r="AI4" s="187">
        <f t="shared" si="2"/>
        <v>0.4444444444444444</v>
      </c>
    </row>
    <row r="5" spans="1:35" ht="12.75">
      <c r="A5" s="178" t="s">
        <v>71</v>
      </c>
      <c r="B5" s="179" t="s">
        <v>488</v>
      </c>
      <c r="C5" s="180" t="s">
        <v>304</v>
      </c>
      <c r="D5" s="179">
        <v>5</v>
      </c>
      <c r="E5" s="179">
        <v>0</v>
      </c>
      <c r="F5" s="179">
        <v>1</v>
      </c>
      <c r="G5" s="179">
        <v>0</v>
      </c>
      <c r="H5" s="179">
        <v>1</v>
      </c>
      <c r="I5" s="179">
        <v>0</v>
      </c>
      <c r="J5" s="179">
        <v>0</v>
      </c>
      <c r="K5" s="179">
        <v>0</v>
      </c>
      <c r="L5" s="179">
        <v>2</v>
      </c>
      <c r="M5" s="181">
        <v>0.2</v>
      </c>
      <c r="N5" s="181">
        <v>0.2</v>
      </c>
      <c r="O5" s="181">
        <v>0.4</v>
      </c>
      <c r="P5" s="181">
        <v>0.6</v>
      </c>
      <c r="Q5" s="179">
        <v>0</v>
      </c>
      <c r="R5" s="179">
        <v>0</v>
      </c>
      <c r="S5" s="179">
        <v>0</v>
      </c>
      <c r="T5" s="179">
        <v>1</v>
      </c>
      <c r="U5" s="179">
        <v>0</v>
      </c>
      <c r="V5" s="181">
        <v>0</v>
      </c>
      <c r="W5" s="179">
        <v>3</v>
      </c>
      <c r="X5" s="179">
        <v>0</v>
      </c>
      <c r="Z5" s="178">
        <f t="shared" si="3"/>
        <v>14</v>
      </c>
      <c r="AA5" s="178">
        <f t="shared" si="4"/>
        <v>5</v>
      </c>
      <c r="AB5" s="178">
        <f t="shared" si="5"/>
        <v>6</v>
      </c>
      <c r="AC5" s="178">
        <f t="shared" si="6"/>
        <v>0</v>
      </c>
      <c r="AD5" s="178">
        <f t="shared" si="7"/>
        <v>0</v>
      </c>
      <c r="AE5" s="178">
        <f t="shared" si="8"/>
        <v>0</v>
      </c>
      <c r="AG5" s="187">
        <f t="shared" si="0"/>
        <v>0.35714285714285715</v>
      </c>
      <c r="AH5" s="187">
        <f t="shared" si="1"/>
        <v>0.42857142857142855</v>
      </c>
      <c r="AI5" s="187">
        <f t="shared" si="2"/>
        <v>0.35714285714285715</v>
      </c>
    </row>
    <row r="6" spans="1:35" ht="12.75">
      <c r="A6" s="178" t="s">
        <v>71</v>
      </c>
      <c r="B6" s="179" t="s">
        <v>489</v>
      </c>
      <c r="C6" s="180" t="s">
        <v>306</v>
      </c>
      <c r="D6" s="179">
        <v>3</v>
      </c>
      <c r="E6" s="179">
        <v>1</v>
      </c>
      <c r="F6" s="179">
        <v>3</v>
      </c>
      <c r="G6" s="179">
        <v>1</v>
      </c>
      <c r="H6" s="179">
        <v>0</v>
      </c>
      <c r="I6" s="179">
        <v>0</v>
      </c>
      <c r="J6" s="179">
        <v>0</v>
      </c>
      <c r="K6" s="179">
        <v>0</v>
      </c>
      <c r="L6" s="179">
        <v>3</v>
      </c>
      <c r="M6" s="181">
        <v>1</v>
      </c>
      <c r="N6" s="181">
        <v>1</v>
      </c>
      <c r="O6" s="181">
        <v>1</v>
      </c>
      <c r="P6" s="181">
        <v>2</v>
      </c>
      <c r="Q6" s="179">
        <v>0</v>
      </c>
      <c r="R6" s="179">
        <v>0</v>
      </c>
      <c r="S6" s="179">
        <v>0</v>
      </c>
      <c r="T6" s="179">
        <v>1</v>
      </c>
      <c r="U6" s="179">
        <v>1</v>
      </c>
      <c r="V6" s="181">
        <v>1</v>
      </c>
      <c r="W6" s="179">
        <v>0</v>
      </c>
      <c r="X6" s="179">
        <v>0</v>
      </c>
      <c r="Z6" s="178">
        <f t="shared" si="3"/>
        <v>17</v>
      </c>
      <c r="AA6" s="178">
        <f t="shared" si="4"/>
        <v>8</v>
      </c>
      <c r="AB6" s="178">
        <f t="shared" si="5"/>
        <v>9</v>
      </c>
      <c r="AC6" s="178">
        <f t="shared" si="6"/>
        <v>0</v>
      </c>
      <c r="AD6" s="178">
        <f t="shared" si="7"/>
        <v>0</v>
      </c>
      <c r="AE6" s="178">
        <f t="shared" si="8"/>
        <v>0</v>
      </c>
      <c r="AG6" s="187">
        <f t="shared" si="0"/>
        <v>0.47058823529411764</v>
      </c>
      <c r="AH6" s="187">
        <f t="shared" si="1"/>
        <v>0.5294117647058824</v>
      </c>
      <c r="AI6" s="187">
        <f t="shared" si="2"/>
        <v>0.47058823529411764</v>
      </c>
    </row>
    <row r="7" spans="1:35" ht="12.75">
      <c r="A7" s="178" t="s">
        <v>71</v>
      </c>
      <c r="B7" s="179" t="s">
        <v>490</v>
      </c>
      <c r="C7" s="180" t="s">
        <v>307</v>
      </c>
      <c r="D7" s="179">
        <v>3</v>
      </c>
      <c r="E7" s="179">
        <v>0</v>
      </c>
      <c r="F7" s="179">
        <v>2</v>
      </c>
      <c r="G7" s="179">
        <v>1</v>
      </c>
      <c r="H7" s="179">
        <v>0</v>
      </c>
      <c r="I7" s="179">
        <v>0</v>
      </c>
      <c r="J7" s="179">
        <v>0</v>
      </c>
      <c r="K7" s="179">
        <v>0</v>
      </c>
      <c r="L7" s="179">
        <v>2</v>
      </c>
      <c r="M7" s="181">
        <v>0.667</v>
      </c>
      <c r="N7" s="181">
        <v>0.667</v>
      </c>
      <c r="O7" s="181">
        <v>0.667</v>
      </c>
      <c r="P7" s="181">
        <v>1.333</v>
      </c>
      <c r="Q7" s="179">
        <v>0</v>
      </c>
      <c r="R7" s="179">
        <v>0</v>
      </c>
      <c r="S7" s="179">
        <v>0</v>
      </c>
      <c r="T7" s="179">
        <v>1</v>
      </c>
      <c r="U7" s="179">
        <v>1</v>
      </c>
      <c r="V7" s="181">
        <v>1</v>
      </c>
      <c r="W7" s="179">
        <v>0</v>
      </c>
      <c r="X7" s="179">
        <v>0</v>
      </c>
      <c r="Z7" s="178">
        <f t="shared" si="3"/>
        <v>20</v>
      </c>
      <c r="AA7" s="178">
        <f t="shared" si="4"/>
        <v>10</v>
      </c>
      <c r="AB7" s="178">
        <f t="shared" si="5"/>
        <v>11</v>
      </c>
      <c r="AC7" s="178">
        <f t="shared" si="6"/>
        <v>0</v>
      </c>
      <c r="AD7" s="178">
        <f t="shared" si="7"/>
        <v>0</v>
      </c>
      <c r="AE7" s="178">
        <f t="shared" si="8"/>
        <v>0</v>
      </c>
      <c r="AG7" s="187">
        <f t="shared" si="0"/>
        <v>0.5</v>
      </c>
      <c r="AH7" s="187">
        <f t="shared" si="1"/>
        <v>0.55</v>
      </c>
      <c r="AI7" s="187">
        <f t="shared" si="2"/>
        <v>0.5</v>
      </c>
    </row>
    <row r="8" spans="1:35" s="188" customFormat="1" ht="12.75">
      <c r="A8" s="188" t="s">
        <v>71</v>
      </c>
      <c r="B8" s="189" t="s">
        <v>491</v>
      </c>
      <c r="C8" s="190" t="s">
        <v>306</v>
      </c>
      <c r="D8" s="189">
        <v>2</v>
      </c>
      <c r="E8" s="189">
        <v>1</v>
      </c>
      <c r="F8" s="189">
        <v>2</v>
      </c>
      <c r="G8" s="189">
        <v>2</v>
      </c>
      <c r="H8" s="189">
        <v>0</v>
      </c>
      <c r="I8" s="189">
        <v>0</v>
      </c>
      <c r="J8" s="189">
        <v>0</v>
      </c>
      <c r="K8" s="189">
        <v>0</v>
      </c>
      <c r="L8" s="189">
        <v>2</v>
      </c>
      <c r="M8" s="191">
        <v>1</v>
      </c>
      <c r="N8" s="191">
        <v>0.667</v>
      </c>
      <c r="O8" s="191">
        <v>1</v>
      </c>
      <c r="P8" s="191">
        <v>1.667</v>
      </c>
      <c r="Q8" s="189">
        <v>1</v>
      </c>
      <c r="R8" s="189">
        <v>0</v>
      </c>
      <c r="S8" s="189">
        <v>0</v>
      </c>
      <c r="T8" s="189">
        <v>2</v>
      </c>
      <c r="U8" s="189">
        <v>2</v>
      </c>
      <c r="V8" s="191">
        <v>1</v>
      </c>
      <c r="W8" s="189">
        <v>0</v>
      </c>
      <c r="X8" s="189">
        <v>0</v>
      </c>
      <c r="Z8" s="188">
        <f t="shared" si="3"/>
        <v>22</v>
      </c>
      <c r="AA8" s="188">
        <f t="shared" si="4"/>
        <v>12</v>
      </c>
      <c r="AB8" s="188">
        <f t="shared" si="5"/>
        <v>13</v>
      </c>
      <c r="AC8" s="188">
        <f t="shared" si="6"/>
        <v>0</v>
      </c>
      <c r="AD8" s="188">
        <f t="shared" si="7"/>
        <v>0</v>
      </c>
      <c r="AE8" s="188">
        <f t="shared" si="8"/>
        <v>1</v>
      </c>
      <c r="AG8" s="192">
        <f t="shared" si="0"/>
        <v>0.5454545454545454</v>
      </c>
      <c r="AH8" s="192">
        <f t="shared" si="1"/>
        <v>0.5909090909090909</v>
      </c>
      <c r="AI8" s="192">
        <f t="shared" si="2"/>
        <v>0.5217391304347826</v>
      </c>
    </row>
    <row r="9" spans="1:35" ht="12.75">
      <c r="A9" s="178" t="s">
        <v>75</v>
      </c>
      <c r="B9" s="179" t="s">
        <v>484</v>
      </c>
      <c r="C9" s="180" t="s">
        <v>314</v>
      </c>
      <c r="D9" s="179">
        <v>1</v>
      </c>
      <c r="E9" s="179">
        <v>0</v>
      </c>
      <c r="F9" s="179">
        <v>0</v>
      </c>
      <c r="G9" s="179">
        <v>0</v>
      </c>
      <c r="H9" s="179">
        <v>0</v>
      </c>
      <c r="I9" s="179">
        <v>0</v>
      </c>
      <c r="J9" s="179">
        <v>0</v>
      </c>
      <c r="K9" s="179">
        <v>1</v>
      </c>
      <c r="L9" s="179">
        <v>1</v>
      </c>
      <c r="M9" s="181">
        <v>0</v>
      </c>
      <c r="N9" s="181">
        <v>0.5</v>
      </c>
      <c r="O9" s="181">
        <v>1</v>
      </c>
      <c r="P9" s="181">
        <v>1.5</v>
      </c>
      <c r="Q9" s="179">
        <v>0</v>
      </c>
      <c r="R9" s="179">
        <v>0</v>
      </c>
      <c r="S9" s="179">
        <v>0</v>
      </c>
      <c r="T9" s="179">
        <v>0</v>
      </c>
      <c r="U9" s="179">
        <v>0</v>
      </c>
      <c r="V9" s="181">
        <v>0</v>
      </c>
      <c r="W9" s="179">
        <v>0</v>
      </c>
      <c r="X9" s="179">
        <v>0</v>
      </c>
      <c r="Z9" s="178">
        <f t="shared" si="3"/>
        <v>23</v>
      </c>
      <c r="AA9" s="178">
        <f t="shared" si="4"/>
        <v>12</v>
      </c>
      <c r="AB9" s="178">
        <f t="shared" si="5"/>
        <v>14</v>
      </c>
      <c r="AC9" s="178">
        <f t="shared" si="6"/>
        <v>1</v>
      </c>
      <c r="AD9" s="178">
        <f t="shared" si="7"/>
        <v>0</v>
      </c>
      <c r="AE9" s="178">
        <f t="shared" si="8"/>
        <v>1</v>
      </c>
      <c r="AG9" s="187">
        <f t="shared" si="0"/>
        <v>0.5217391304347826</v>
      </c>
      <c r="AH9" s="187">
        <f t="shared" si="1"/>
        <v>0.6086956521739131</v>
      </c>
      <c r="AI9" s="187">
        <f t="shared" si="2"/>
        <v>0.52</v>
      </c>
    </row>
    <row r="10" spans="1:35" ht="12.75">
      <c r="A10" s="178" t="s">
        <v>75</v>
      </c>
      <c r="B10" s="179" t="s">
        <v>492</v>
      </c>
      <c r="C10" s="180" t="s">
        <v>314</v>
      </c>
      <c r="D10" s="179">
        <v>3</v>
      </c>
      <c r="E10" s="179">
        <v>0</v>
      </c>
      <c r="F10" s="179">
        <v>1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1</v>
      </c>
      <c r="M10" s="181">
        <v>0.333</v>
      </c>
      <c r="N10" s="181">
        <v>0.667</v>
      </c>
      <c r="O10" s="181">
        <v>0.333</v>
      </c>
      <c r="P10" s="181">
        <v>1</v>
      </c>
      <c r="Q10" s="179">
        <v>0</v>
      </c>
      <c r="R10" s="179">
        <v>1</v>
      </c>
      <c r="S10" s="179">
        <v>0</v>
      </c>
      <c r="T10" s="179">
        <v>1</v>
      </c>
      <c r="U10" s="179">
        <v>1</v>
      </c>
      <c r="V10" s="181">
        <v>1</v>
      </c>
      <c r="W10" s="179">
        <v>0</v>
      </c>
      <c r="X10" s="179">
        <v>0</v>
      </c>
      <c r="Z10" s="178">
        <f t="shared" si="3"/>
        <v>26</v>
      </c>
      <c r="AA10" s="178">
        <f t="shared" si="4"/>
        <v>13</v>
      </c>
      <c r="AB10" s="178">
        <f t="shared" si="5"/>
        <v>15</v>
      </c>
      <c r="AC10" s="178">
        <f t="shared" si="6"/>
        <v>1</v>
      </c>
      <c r="AD10" s="178">
        <f t="shared" si="7"/>
        <v>1</v>
      </c>
      <c r="AE10" s="178">
        <f t="shared" si="8"/>
        <v>1</v>
      </c>
      <c r="AG10" s="187">
        <f t="shared" si="0"/>
        <v>0.5</v>
      </c>
      <c r="AH10" s="187">
        <f t="shared" si="1"/>
        <v>0.5769230769230769</v>
      </c>
      <c r="AI10" s="187">
        <f t="shared" si="2"/>
        <v>0.5357142857142857</v>
      </c>
    </row>
    <row r="11" spans="1:35" ht="12.75">
      <c r="A11" s="178" t="s">
        <v>75</v>
      </c>
      <c r="B11" s="179" t="s">
        <v>486</v>
      </c>
      <c r="C11" s="180" t="s">
        <v>493</v>
      </c>
      <c r="D11" s="179">
        <v>4</v>
      </c>
      <c r="E11" s="179">
        <v>1</v>
      </c>
      <c r="F11" s="179">
        <v>2</v>
      </c>
      <c r="G11" s="179">
        <v>1</v>
      </c>
      <c r="H11" s="179">
        <v>0</v>
      </c>
      <c r="I11" s="179">
        <v>0</v>
      </c>
      <c r="J11" s="179">
        <v>0</v>
      </c>
      <c r="K11" s="179">
        <v>0</v>
      </c>
      <c r="L11" s="179">
        <v>2</v>
      </c>
      <c r="M11" s="181">
        <v>0.5</v>
      </c>
      <c r="N11" s="181">
        <v>0.5</v>
      </c>
      <c r="O11" s="181">
        <v>0.5</v>
      </c>
      <c r="P11" s="181">
        <v>1</v>
      </c>
      <c r="Q11" s="179">
        <v>0</v>
      </c>
      <c r="R11" s="179">
        <v>0</v>
      </c>
      <c r="S11" s="179">
        <v>0</v>
      </c>
      <c r="T11" s="179">
        <v>3</v>
      </c>
      <c r="U11" s="179">
        <v>2</v>
      </c>
      <c r="V11" s="181">
        <v>0.667</v>
      </c>
      <c r="W11" s="179">
        <v>1</v>
      </c>
      <c r="X11" s="179">
        <v>0</v>
      </c>
      <c r="Z11" s="178">
        <f t="shared" si="3"/>
        <v>30</v>
      </c>
      <c r="AA11" s="178">
        <f t="shared" si="4"/>
        <v>15</v>
      </c>
      <c r="AB11" s="178">
        <f t="shared" si="5"/>
        <v>17</v>
      </c>
      <c r="AC11" s="178">
        <f t="shared" si="6"/>
        <v>1</v>
      </c>
      <c r="AD11" s="178">
        <f t="shared" si="7"/>
        <v>1</v>
      </c>
      <c r="AE11" s="178">
        <f t="shared" si="8"/>
        <v>1</v>
      </c>
      <c r="AG11" s="187">
        <f t="shared" si="0"/>
        <v>0.5</v>
      </c>
      <c r="AH11" s="187">
        <f t="shared" si="1"/>
        <v>0.5666666666666667</v>
      </c>
      <c r="AI11" s="187">
        <f t="shared" si="2"/>
        <v>0.53125</v>
      </c>
    </row>
    <row r="12" spans="1:35" ht="12.75">
      <c r="A12" s="178" t="s">
        <v>75</v>
      </c>
      <c r="B12" s="179" t="s">
        <v>494</v>
      </c>
      <c r="C12" s="180" t="s">
        <v>495</v>
      </c>
      <c r="D12" s="179">
        <v>4</v>
      </c>
      <c r="E12" s="179">
        <v>1</v>
      </c>
      <c r="F12" s="179">
        <v>3</v>
      </c>
      <c r="G12" s="179">
        <v>2</v>
      </c>
      <c r="H12" s="179">
        <v>0</v>
      </c>
      <c r="I12" s="179">
        <v>0</v>
      </c>
      <c r="J12" s="179">
        <v>0</v>
      </c>
      <c r="K12" s="179">
        <v>0</v>
      </c>
      <c r="L12" s="179">
        <v>3</v>
      </c>
      <c r="M12" s="181">
        <v>0.75</v>
      </c>
      <c r="N12" s="181">
        <v>0.75</v>
      </c>
      <c r="O12" s="181">
        <v>0.75</v>
      </c>
      <c r="P12" s="181">
        <v>1.5</v>
      </c>
      <c r="Q12" s="179">
        <v>0</v>
      </c>
      <c r="R12" s="179">
        <v>0</v>
      </c>
      <c r="S12" s="179">
        <v>0</v>
      </c>
      <c r="T12" s="179">
        <v>3</v>
      </c>
      <c r="U12" s="179">
        <v>2</v>
      </c>
      <c r="V12" s="181">
        <v>0.667</v>
      </c>
      <c r="W12" s="179">
        <v>1</v>
      </c>
      <c r="X12" s="179">
        <v>0</v>
      </c>
      <c r="Z12" s="178">
        <f t="shared" si="3"/>
        <v>34</v>
      </c>
      <c r="AA12" s="178">
        <f t="shared" si="4"/>
        <v>18</v>
      </c>
      <c r="AB12" s="178">
        <f t="shared" si="5"/>
        <v>20</v>
      </c>
      <c r="AC12" s="178">
        <f t="shared" si="6"/>
        <v>1</v>
      </c>
      <c r="AD12" s="178">
        <f t="shared" si="7"/>
        <v>1</v>
      </c>
      <c r="AE12" s="178">
        <f t="shared" si="8"/>
        <v>1</v>
      </c>
      <c r="AG12" s="187">
        <f t="shared" si="0"/>
        <v>0.5294117647058824</v>
      </c>
      <c r="AH12" s="187">
        <f t="shared" si="1"/>
        <v>0.5882352941176471</v>
      </c>
      <c r="AI12" s="187">
        <f t="shared" si="2"/>
        <v>0.5555555555555556</v>
      </c>
    </row>
    <row r="13" spans="1:35" ht="12.75">
      <c r="A13" s="178" t="s">
        <v>75</v>
      </c>
      <c r="B13" s="179" t="s">
        <v>487</v>
      </c>
      <c r="C13" s="180" t="s">
        <v>315</v>
      </c>
      <c r="D13" s="179">
        <v>3</v>
      </c>
      <c r="E13" s="179">
        <v>1</v>
      </c>
      <c r="F13" s="179">
        <v>1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1</v>
      </c>
      <c r="M13" s="181">
        <v>0.333</v>
      </c>
      <c r="N13" s="181">
        <v>0.333</v>
      </c>
      <c r="O13" s="181">
        <v>0.333</v>
      </c>
      <c r="P13" s="181">
        <v>0.667</v>
      </c>
      <c r="Q13" s="179">
        <v>0</v>
      </c>
      <c r="R13" s="179">
        <v>0</v>
      </c>
      <c r="S13" s="179">
        <v>0</v>
      </c>
      <c r="T13" s="179">
        <v>0</v>
      </c>
      <c r="U13" s="179">
        <v>0</v>
      </c>
      <c r="V13" s="181">
        <v>0</v>
      </c>
      <c r="W13" s="179">
        <v>1</v>
      </c>
      <c r="X13" s="179">
        <v>0</v>
      </c>
      <c r="Z13" s="178">
        <f t="shared" si="3"/>
        <v>37</v>
      </c>
      <c r="AA13" s="178">
        <f t="shared" si="4"/>
        <v>19</v>
      </c>
      <c r="AB13" s="178">
        <f t="shared" si="5"/>
        <v>21</v>
      </c>
      <c r="AC13" s="178">
        <f t="shared" si="6"/>
        <v>1</v>
      </c>
      <c r="AD13" s="178">
        <f t="shared" si="7"/>
        <v>1</v>
      </c>
      <c r="AE13" s="178">
        <f t="shared" si="8"/>
        <v>1</v>
      </c>
      <c r="AG13" s="187">
        <f t="shared" si="0"/>
        <v>0.5135135135135135</v>
      </c>
      <c r="AH13" s="187">
        <f t="shared" si="1"/>
        <v>0.5675675675675675</v>
      </c>
      <c r="AI13" s="187">
        <f t="shared" si="2"/>
        <v>0.5384615384615384</v>
      </c>
    </row>
    <row r="14" spans="1:35" ht="12.75">
      <c r="A14" s="178" t="s">
        <v>75</v>
      </c>
      <c r="B14" s="179" t="s">
        <v>488</v>
      </c>
      <c r="C14" s="180" t="s">
        <v>331</v>
      </c>
      <c r="D14" s="179">
        <v>3</v>
      </c>
      <c r="E14" s="179">
        <v>0</v>
      </c>
      <c r="F14" s="179">
        <v>1</v>
      </c>
      <c r="G14" s="179">
        <v>2</v>
      </c>
      <c r="H14" s="179">
        <v>0</v>
      </c>
      <c r="I14" s="179">
        <v>0</v>
      </c>
      <c r="J14" s="179">
        <v>0</v>
      </c>
      <c r="K14" s="179">
        <v>0</v>
      </c>
      <c r="L14" s="179">
        <v>1</v>
      </c>
      <c r="M14" s="181">
        <v>0.333</v>
      </c>
      <c r="N14" s="181">
        <v>0.667</v>
      </c>
      <c r="O14" s="181">
        <v>0.333</v>
      </c>
      <c r="P14" s="181">
        <v>1</v>
      </c>
      <c r="Q14" s="179">
        <v>0</v>
      </c>
      <c r="R14" s="179">
        <v>1</v>
      </c>
      <c r="S14" s="179">
        <v>0</v>
      </c>
      <c r="T14" s="179">
        <v>1</v>
      </c>
      <c r="U14" s="179">
        <v>0</v>
      </c>
      <c r="V14" s="181">
        <v>0</v>
      </c>
      <c r="W14" s="179">
        <v>1</v>
      </c>
      <c r="X14" s="179">
        <v>0</v>
      </c>
      <c r="Z14" s="178">
        <f t="shared" si="3"/>
        <v>40</v>
      </c>
      <c r="AA14" s="178">
        <f t="shared" si="4"/>
        <v>20</v>
      </c>
      <c r="AB14" s="178">
        <f t="shared" si="5"/>
        <v>22</v>
      </c>
      <c r="AC14" s="178">
        <f t="shared" si="6"/>
        <v>1</v>
      </c>
      <c r="AD14" s="178">
        <f t="shared" si="7"/>
        <v>2</v>
      </c>
      <c r="AE14" s="178">
        <f t="shared" si="8"/>
        <v>1</v>
      </c>
      <c r="AG14" s="187">
        <f t="shared" si="0"/>
        <v>0.5</v>
      </c>
      <c r="AH14" s="187">
        <f t="shared" si="1"/>
        <v>0.55</v>
      </c>
      <c r="AI14" s="187">
        <f t="shared" si="2"/>
        <v>0.5476190476190477</v>
      </c>
    </row>
    <row r="15" spans="1:35" ht="12.75">
      <c r="A15" s="178" t="s">
        <v>75</v>
      </c>
      <c r="B15" s="179" t="s">
        <v>489</v>
      </c>
      <c r="C15" s="180" t="s">
        <v>493</v>
      </c>
      <c r="D15" s="179">
        <v>3</v>
      </c>
      <c r="E15" s="179">
        <v>1</v>
      </c>
      <c r="F15" s="179">
        <v>3</v>
      </c>
      <c r="G15" s="179">
        <v>3</v>
      </c>
      <c r="H15" s="179">
        <v>0</v>
      </c>
      <c r="I15" s="179">
        <v>0</v>
      </c>
      <c r="J15" s="179">
        <v>1</v>
      </c>
      <c r="K15" s="179">
        <v>0</v>
      </c>
      <c r="L15" s="179">
        <v>6</v>
      </c>
      <c r="M15" s="181">
        <v>1</v>
      </c>
      <c r="N15" s="181">
        <v>1</v>
      </c>
      <c r="O15" s="181">
        <v>2</v>
      </c>
      <c r="P15" s="181">
        <v>3</v>
      </c>
      <c r="Q15" s="179">
        <v>0</v>
      </c>
      <c r="R15" s="179">
        <v>0</v>
      </c>
      <c r="S15" s="179">
        <v>0</v>
      </c>
      <c r="T15" s="179">
        <v>1</v>
      </c>
      <c r="U15" s="179">
        <v>1</v>
      </c>
      <c r="V15" s="181">
        <v>1</v>
      </c>
      <c r="W15" s="179">
        <v>0</v>
      </c>
      <c r="X15" s="179">
        <v>0</v>
      </c>
      <c r="Z15" s="178">
        <f t="shared" si="3"/>
        <v>43</v>
      </c>
      <c r="AA15" s="178">
        <f t="shared" si="4"/>
        <v>23</v>
      </c>
      <c r="AB15" s="178">
        <f t="shared" si="5"/>
        <v>28</v>
      </c>
      <c r="AC15" s="178">
        <f t="shared" si="6"/>
        <v>1</v>
      </c>
      <c r="AD15" s="178">
        <f t="shared" si="7"/>
        <v>2</v>
      </c>
      <c r="AE15" s="178">
        <f t="shared" si="8"/>
        <v>1</v>
      </c>
      <c r="AG15" s="187">
        <f t="shared" si="0"/>
        <v>0.5348837209302325</v>
      </c>
      <c r="AH15" s="187">
        <f t="shared" si="1"/>
        <v>0.6511627906976745</v>
      </c>
      <c r="AI15" s="187">
        <f t="shared" si="2"/>
        <v>0.5777777777777777</v>
      </c>
    </row>
    <row r="16" spans="1:35" ht="12.75">
      <c r="A16" s="178" t="s">
        <v>75</v>
      </c>
      <c r="B16" s="179" t="s">
        <v>490</v>
      </c>
      <c r="C16" s="180" t="s">
        <v>331</v>
      </c>
      <c r="D16" s="179">
        <v>3</v>
      </c>
      <c r="E16" s="179">
        <v>0</v>
      </c>
      <c r="F16" s="179">
        <v>0</v>
      </c>
      <c r="G16" s="179">
        <v>1</v>
      </c>
      <c r="H16" s="179">
        <v>0</v>
      </c>
      <c r="I16" s="179">
        <v>0</v>
      </c>
      <c r="J16" s="179">
        <v>0</v>
      </c>
      <c r="K16" s="179">
        <v>0</v>
      </c>
      <c r="L16" s="179">
        <v>0</v>
      </c>
      <c r="M16" s="181">
        <v>0</v>
      </c>
      <c r="N16" s="181">
        <v>0.667</v>
      </c>
      <c r="O16" s="181">
        <v>0</v>
      </c>
      <c r="P16" s="181">
        <v>0.667</v>
      </c>
      <c r="Q16" s="179">
        <v>0</v>
      </c>
      <c r="R16" s="179">
        <v>2</v>
      </c>
      <c r="S16" s="179">
        <v>1</v>
      </c>
      <c r="T16" s="179">
        <v>3</v>
      </c>
      <c r="U16" s="179">
        <v>0</v>
      </c>
      <c r="V16" s="181">
        <v>0</v>
      </c>
      <c r="W16" s="179">
        <v>2</v>
      </c>
      <c r="X16" s="179">
        <v>0</v>
      </c>
      <c r="Z16" s="178">
        <f t="shared" si="3"/>
        <v>46</v>
      </c>
      <c r="AA16" s="178">
        <f t="shared" si="4"/>
        <v>23</v>
      </c>
      <c r="AB16" s="178">
        <f t="shared" si="5"/>
        <v>28</v>
      </c>
      <c r="AC16" s="178">
        <f t="shared" si="6"/>
        <v>1</v>
      </c>
      <c r="AD16" s="178">
        <f t="shared" si="7"/>
        <v>4</v>
      </c>
      <c r="AE16" s="178">
        <f t="shared" si="8"/>
        <v>1</v>
      </c>
      <c r="AG16" s="187">
        <f t="shared" si="0"/>
        <v>0.5</v>
      </c>
      <c r="AH16" s="187">
        <f t="shared" si="1"/>
        <v>0.6086956521739131</v>
      </c>
      <c r="AI16" s="187">
        <f t="shared" si="2"/>
        <v>0.5833333333333334</v>
      </c>
    </row>
    <row r="17" spans="1:35" ht="12.75">
      <c r="A17" s="178" t="s">
        <v>75</v>
      </c>
      <c r="B17" s="179" t="s">
        <v>491</v>
      </c>
      <c r="C17" s="180" t="s">
        <v>495</v>
      </c>
      <c r="D17" s="179">
        <v>4</v>
      </c>
      <c r="E17" s="179">
        <v>2</v>
      </c>
      <c r="F17" s="179">
        <v>3</v>
      </c>
      <c r="G17" s="179">
        <v>2</v>
      </c>
      <c r="H17" s="179">
        <v>0</v>
      </c>
      <c r="I17" s="179">
        <v>1</v>
      </c>
      <c r="J17" s="179">
        <v>0</v>
      </c>
      <c r="K17" s="179">
        <v>0</v>
      </c>
      <c r="L17" s="179">
        <v>5</v>
      </c>
      <c r="M17" s="181">
        <v>0.75</v>
      </c>
      <c r="N17" s="181">
        <v>0.75</v>
      </c>
      <c r="O17" s="181">
        <v>1.25</v>
      </c>
      <c r="P17" s="181">
        <v>2</v>
      </c>
      <c r="Q17" s="179">
        <v>0</v>
      </c>
      <c r="R17" s="179">
        <v>0</v>
      </c>
      <c r="S17" s="179">
        <v>0</v>
      </c>
      <c r="T17" s="179">
        <v>2</v>
      </c>
      <c r="U17" s="179">
        <v>1</v>
      </c>
      <c r="V17" s="181">
        <v>0.5</v>
      </c>
      <c r="W17" s="179">
        <v>1</v>
      </c>
      <c r="X17" s="179">
        <v>0</v>
      </c>
      <c r="Z17" s="178">
        <f t="shared" si="3"/>
        <v>50</v>
      </c>
      <c r="AA17" s="178">
        <f t="shared" si="4"/>
        <v>26</v>
      </c>
      <c r="AB17" s="178">
        <f t="shared" si="5"/>
        <v>33</v>
      </c>
      <c r="AC17" s="178">
        <f t="shared" si="6"/>
        <v>1</v>
      </c>
      <c r="AD17" s="178">
        <f t="shared" si="7"/>
        <v>4</v>
      </c>
      <c r="AE17" s="178">
        <f t="shared" si="8"/>
        <v>1</v>
      </c>
      <c r="AG17" s="187">
        <f t="shared" si="0"/>
        <v>0.52</v>
      </c>
      <c r="AH17" s="187">
        <f t="shared" si="1"/>
        <v>0.66</v>
      </c>
      <c r="AI17" s="187">
        <f t="shared" si="2"/>
        <v>0.5961538461538461</v>
      </c>
    </row>
    <row r="18" spans="1:35" s="188" customFormat="1" ht="12.75">
      <c r="A18" s="188" t="s">
        <v>75</v>
      </c>
      <c r="B18" s="189" t="s">
        <v>496</v>
      </c>
      <c r="C18" s="190" t="s">
        <v>314</v>
      </c>
      <c r="D18" s="189">
        <v>2</v>
      </c>
      <c r="E18" s="189">
        <v>0</v>
      </c>
      <c r="F18" s="189">
        <v>2</v>
      </c>
      <c r="G18" s="189">
        <v>1</v>
      </c>
      <c r="H18" s="189">
        <v>0</v>
      </c>
      <c r="I18" s="189">
        <v>0</v>
      </c>
      <c r="J18" s="189">
        <v>0</v>
      </c>
      <c r="K18" s="189">
        <v>0</v>
      </c>
      <c r="L18" s="189">
        <v>2</v>
      </c>
      <c r="M18" s="191">
        <v>1</v>
      </c>
      <c r="N18" s="191">
        <v>0.667</v>
      </c>
      <c r="O18" s="191">
        <v>1</v>
      </c>
      <c r="P18" s="191">
        <v>1.667</v>
      </c>
      <c r="Q18" s="189">
        <v>1</v>
      </c>
      <c r="R18" s="189">
        <v>0</v>
      </c>
      <c r="S18" s="189">
        <v>0</v>
      </c>
      <c r="T18" s="189">
        <v>1</v>
      </c>
      <c r="U18" s="189">
        <v>1</v>
      </c>
      <c r="V18" s="191">
        <v>1</v>
      </c>
      <c r="W18" s="189">
        <v>0</v>
      </c>
      <c r="X18" s="189">
        <v>0</v>
      </c>
      <c r="Z18" s="188">
        <f t="shared" si="3"/>
        <v>52</v>
      </c>
      <c r="AA18" s="188">
        <f t="shared" si="4"/>
        <v>28</v>
      </c>
      <c r="AB18" s="188">
        <f t="shared" si="5"/>
        <v>35</v>
      </c>
      <c r="AC18" s="188">
        <f t="shared" si="6"/>
        <v>1</v>
      </c>
      <c r="AD18" s="188">
        <f t="shared" si="7"/>
        <v>4</v>
      </c>
      <c r="AE18" s="188">
        <f t="shared" si="8"/>
        <v>2</v>
      </c>
      <c r="AG18" s="192">
        <f t="shared" si="0"/>
        <v>0.5384615384615384</v>
      </c>
      <c r="AH18" s="192">
        <f t="shared" si="1"/>
        <v>0.6730769230769231</v>
      </c>
      <c r="AI18" s="192">
        <f t="shared" si="2"/>
        <v>0.6</v>
      </c>
    </row>
    <row r="19" spans="1:35" ht="12.75">
      <c r="A19" s="178" t="s">
        <v>55</v>
      </c>
      <c r="B19" s="179" t="s">
        <v>484</v>
      </c>
      <c r="C19" s="180" t="s">
        <v>314</v>
      </c>
      <c r="D19" s="179">
        <v>3</v>
      </c>
      <c r="E19" s="179">
        <v>0</v>
      </c>
      <c r="F19" s="179">
        <v>2</v>
      </c>
      <c r="G19" s="179">
        <v>2</v>
      </c>
      <c r="H19" s="179">
        <v>0</v>
      </c>
      <c r="I19" s="179">
        <v>0</v>
      </c>
      <c r="J19" s="179">
        <v>0</v>
      </c>
      <c r="K19" s="179">
        <v>0</v>
      </c>
      <c r="L19" s="179">
        <v>2</v>
      </c>
      <c r="M19" s="181">
        <v>0.667</v>
      </c>
      <c r="N19" s="181">
        <v>0.5</v>
      </c>
      <c r="O19" s="181">
        <v>0.667</v>
      </c>
      <c r="P19" s="181">
        <v>1.167</v>
      </c>
      <c r="Q19" s="179">
        <v>1</v>
      </c>
      <c r="R19" s="179">
        <v>0</v>
      </c>
      <c r="S19" s="179">
        <v>0</v>
      </c>
      <c r="T19" s="179">
        <v>3</v>
      </c>
      <c r="U19" s="179">
        <v>2</v>
      </c>
      <c r="V19" s="181">
        <v>0.667</v>
      </c>
      <c r="W19" s="179">
        <v>1</v>
      </c>
      <c r="X19" s="179">
        <v>0</v>
      </c>
      <c r="Z19" s="178">
        <f t="shared" si="3"/>
        <v>55</v>
      </c>
      <c r="AA19" s="178">
        <f t="shared" si="4"/>
        <v>30</v>
      </c>
      <c r="AB19" s="178">
        <f t="shared" si="5"/>
        <v>37</v>
      </c>
      <c r="AC19" s="178">
        <f t="shared" si="6"/>
        <v>1</v>
      </c>
      <c r="AD19" s="178">
        <f t="shared" si="7"/>
        <v>4</v>
      </c>
      <c r="AE19" s="178">
        <f t="shared" si="8"/>
        <v>3</v>
      </c>
      <c r="AG19" s="187">
        <f t="shared" si="0"/>
        <v>0.5454545454545454</v>
      </c>
      <c r="AH19" s="187">
        <f t="shared" si="1"/>
        <v>0.6727272727272727</v>
      </c>
      <c r="AI19" s="187">
        <f t="shared" si="2"/>
        <v>0.5932203389830508</v>
      </c>
    </row>
    <row r="20" spans="1:35" ht="12.75">
      <c r="A20" s="178" t="s">
        <v>55</v>
      </c>
      <c r="B20" s="179" t="s">
        <v>486</v>
      </c>
      <c r="C20" s="180" t="s">
        <v>330</v>
      </c>
      <c r="D20" s="179">
        <v>3</v>
      </c>
      <c r="E20" s="179">
        <v>0</v>
      </c>
      <c r="F20" s="179">
        <v>0</v>
      </c>
      <c r="G20" s="179">
        <v>1</v>
      </c>
      <c r="H20" s="179">
        <v>0</v>
      </c>
      <c r="I20" s="179">
        <v>0</v>
      </c>
      <c r="J20" s="179">
        <v>0</v>
      </c>
      <c r="K20" s="179">
        <v>1</v>
      </c>
      <c r="L20" s="179">
        <v>1</v>
      </c>
      <c r="M20" s="181">
        <v>0</v>
      </c>
      <c r="N20" s="181">
        <v>0.5</v>
      </c>
      <c r="O20" s="181">
        <v>0.333</v>
      </c>
      <c r="P20" s="181">
        <v>0.833</v>
      </c>
      <c r="Q20" s="179">
        <v>0</v>
      </c>
      <c r="R20" s="179">
        <v>1</v>
      </c>
      <c r="S20" s="179">
        <v>0</v>
      </c>
      <c r="T20" s="179">
        <v>2</v>
      </c>
      <c r="U20" s="179">
        <v>1</v>
      </c>
      <c r="V20" s="181">
        <v>0.5</v>
      </c>
      <c r="W20" s="179">
        <v>0</v>
      </c>
      <c r="X20" s="179">
        <v>0</v>
      </c>
      <c r="Z20" s="178">
        <f t="shared" si="3"/>
        <v>58</v>
      </c>
      <c r="AA20" s="178">
        <f t="shared" si="4"/>
        <v>30</v>
      </c>
      <c r="AB20" s="178">
        <f t="shared" si="5"/>
        <v>38</v>
      </c>
      <c r="AC20" s="178">
        <f t="shared" si="6"/>
        <v>2</v>
      </c>
      <c r="AD20" s="178">
        <f t="shared" si="7"/>
        <v>5</v>
      </c>
      <c r="AE20" s="178">
        <f t="shared" si="8"/>
        <v>3</v>
      </c>
      <c r="AG20" s="187">
        <f t="shared" si="0"/>
        <v>0.5172413793103449</v>
      </c>
      <c r="AH20" s="187">
        <f t="shared" si="1"/>
        <v>0.6551724137931034</v>
      </c>
      <c r="AI20" s="187">
        <f t="shared" si="2"/>
        <v>0.5873015873015873</v>
      </c>
    </row>
    <row r="21" spans="1:35" ht="12.75">
      <c r="A21" s="178" t="s">
        <v>55</v>
      </c>
      <c r="B21" s="179" t="s">
        <v>494</v>
      </c>
      <c r="C21" s="180" t="s">
        <v>497</v>
      </c>
      <c r="D21" s="179">
        <v>2</v>
      </c>
      <c r="E21" s="179">
        <v>1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1</v>
      </c>
      <c r="L21" s="179">
        <v>1</v>
      </c>
      <c r="M21" s="181">
        <v>0</v>
      </c>
      <c r="N21" s="181">
        <v>0.333</v>
      </c>
      <c r="O21" s="181">
        <v>0.5</v>
      </c>
      <c r="P21" s="181">
        <v>0.833</v>
      </c>
      <c r="Q21" s="179">
        <v>0</v>
      </c>
      <c r="R21" s="179">
        <v>0</v>
      </c>
      <c r="S21" s="179">
        <v>0</v>
      </c>
      <c r="T21" s="179">
        <v>2</v>
      </c>
      <c r="U21" s="179">
        <v>1</v>
      </c>
      <c r="V21" s="181">
        <v>0.5</v>
      </c>
      <c r="W21" s="179">
        <v>1</v>
      </c>
      <c r="X21" s="179">
        <v>0</v>
      </c>
      <c r="Z21" s="178">
        <f t="shared" si="3"/>
        <v>60</v>
      </c>
      <c r="AA21" s="178">
        <f t="shared" si="4"/>
        <v>30</v>
      </c>
      <c r="AB21" s="178">
        <f t="shared" si="5"/>
        <v>39</v>
      </c>
      <c r="AC21" s="178">
        <f t="shared" si="6"/>
        <v>3</v>
      </c>
      <c r="AD21" s="178">
        <f t="shared" si="7"/>
        <v>5</v>
      </c>
      <c r="AE21" s="178">
        <f t="shared" si="8"/>
        <v>3</v>
      </c>
      <c r="AG21" s="187">
        <f t="shared" si="0"/>
        <v>0.5</v>
      </c>
      <c r="AH21" s="187">
        <f t="shared" si="1"/>
        <v>0.65</v>
      </c>
      <c r="AI21" s="187">
        <f t="shared" si="2"/>
        <v>0.5757575757575758</v>
      </c>
    </row>
    <row r="22" spans="1:35" ht="12.75">
      <c r="A22" s="178" t="s">
        <v>55</v>
      </c>
      <c r="B22" s="179" t="s">
        <v>487</v>
      </c>
      <c r="C22" s="180" t="s">
        <v>319</v>
      </c>
      <c r="D22" s="179">
        <v>5</v>
      </c>
      <c r="E22" s="179">
        <v>2</v>
      </c>
      <c r="F22" s="179">
        <v>4</v>
      </c>
      <c r="G22" s="179">
        <v>0</v>
      </c>
      <c r="H22" s="179">
        <v>0</v>
      </c>
      <c r="I22" s="179">
        <v>0</v>
      </c>
      <c r="J22" s="179">
        <v>0</v>
      </c>
      <c r="K22" s="179">
        <v>0</v>
      </c>
      <c r="L22" s="179">
        <v>4</v>
      </c>
      <c r="M22" s="181">
        <v>0.8</v>
      </c>
      <c r="N22" s="181">
        <v>0.8</v>
      </c>
      <c r="O22" s="181">
        <v>0.8</v>
      </c>
      <c r="P22" s="181">
        <v>1.6</v>
      </c>
      <c r="Q22" s="179">
        <v>0</v>
      </c>
      <c r="R22" s="179">
        <v>0</v>
      </c>
      <c r="S22" s="179">
        <v>0</v>
      </c>
      <c r="T22" s="179">
        <v>0</v>
      </c>
      <c r="U22" s="179">
        <v>0</v>
      </c>
      <c r="V22" s="181">
        <v>0</v>
      </c>
      <c r="W22" s="179">
        <v>0</v>
      </c>
      <c r="X22" s="179">
        <v>0</v>
      </c>
      <c r="Z22" s="178">
        <f t="shared" si="3"/>
        <v>65</v>
      </c>
      <c r="AA22" s="178">
        <f t="shared" si="4"/>
        <v>34</v>
      </c>
      <c r="AB22" s="178">
        <f t="shared" si="5"/>
        <v>43</v>
      </c>
      <c r="AC22" s="178">
        <f t="shared" si="6"/>
        <v>3</v>
      </c>
      <c r="AD22" s="178">
        <f t="shared" si="7"/>
        <v>5</v>
      </c>
      <c r="AE22" s="178">
        <f t="shared" si="8"/>
        <v>3</v>
      </c>
      <c r="AG22" s="187">
        <f t="shared" si="0"/>
        <v>0.5230769230769231</v>
      </c>
      <c r="AH22" s="187">
        <f t="shared" si="1"/>
        <v>0.6615384615384615</v>
      </c>
      <c r="AI22" s="187">
        <f t="shared" si="2"/>
        <v>0.5915492957746479</v>
      </c>
    </row>
    <row r="23" spans="1:35" s="188" customFormat="1" ht="12.75">
      <c r="A23" s="188" t="s">
        <v>55</v>
      </c>
      <c r="B23" s="189" t="s">
        <v>488</v>
      </c>
      <c r="C23" s="190" t="s">
        <v>314</v>
      </c>
      <c r="D23" s="189">
        <v>4</v>
      </c>
      <c r="E23" s="189">
        <v>1</v>
      </c>
      <c r="F23" s="189">
        <v>3</v>
      </c>
      <c r="G23" s="189">
        <v>2</v>
      </c>
      <c r="H23" s="189">
        <v>0</v>
      </c>
      <c r="I23" s="189">
        <v>0</v>
      </c>
      <c r="J23" s="189">
        <v>1</v>
      </c>
      <c r="K23" s="189">
        <v>0</v>
      </c>
      <c r="L23" s="189">
        <v>6</v>
      </c>
      <c r="M23" s="191">
        <v>0.75</v>
      </c>
      <c r="N23" s="191">
        <v>0.75</v>
      </c>
      <c r="O23" s="191">
        <v>1.5</v>
      </c>
      <c r="P23" s="191">
        <v>2.25</v>
      </c>
      <c r="Q23" s="189">
        <v>0</v>
      </c>
      <c r="R23" s="189">
        <v>0</v>
      </c>
      <c r="S23" s="189">
        <v>0</v>
      </c>
      <c r="T23" s="189">
        <v>1</v>
      </c>
      <c r="U23" s="189">
        <v>1</v>
      </c>
      <c r="V23" s="191">
        <v>1</v>
      </c>
      <c r="W23" s="189">
        <v>0</v>
      </c>
      <c r="X23" s="189">
        <v>0</v>
      </c>
      <c r="Z23" s="188">
        <f t="shared" si="3"/>
        <v>69</v>
      </c>
      <c r="AA23" s="188">
        <f t="shared" si="4"/>
        <v>37</v>
      </c>
      <c r="AB23" s="188">
        <f t="shared" si="5"/>
        <v>49</v>
      </c>
      <c r="AC23" s="188">
        <f t="shared" si="6"/>
        <v>3</v>
      </c>
      <c r="AD23" s="188">
        <f t="shared" si="7"/>
        <v>5</v>
      </c>
      <c r="AE23" s="188">
        <f t="shared" si="8"/>
        <v>3</v>
      </c>
      <c r="AG23" s="192">
        <f t="shared" si="0"/>
        <v>0.5362318840579711</v>
      </c>
      <c r="AH23" s="192">
        <f t="shared" si="1"/>
        <v>0.7101449275362319</v>
      </c>
      <c r="AI23" s="192">
        <f t="shared" si="2"/>
        <v>0.6</v>
      </c>
    </row>
    <row r="24" spans="1:35" ht="12.75">
      <c r="A24" s="178" t="s">
        <v>125</v>
      </c>
      <c r="B24" s="179" t="s">
        <v>484</v>
      </c>
      <c r="C24" s="180" t="s">
        <v>498</v>
      </c>
      <c r="D24" s="179">
        <v>3</v>
      </c>
      <c r="E24" s="179">
        <v>0</v>
      </c>
      <c r="F24" s="179">
        <v>2</v>
      </c>
      <c r="G24" s="179">
        <v>1</v>
      </c>
      <c r="H24" s="179">
        <v>0</v>
      </c>
      <c r="I24" s="179">
        <v>0</v>
      </c>
      <c r="J24" s="179">
        <v>0</v>
      </c>
      <c r="K24" s="179">
        <v>0</v>
      </c>
      <c r="L24" s="179">
        <v>2</v>
      </c>
      <c r="M24" s="181">
        <v>0.667</v>
      </c>
      <c r="N24" s="181">
        <v>0.667</v>
      </c>
      <c r="O24" s="181">
        <v>0.667</v>
      </c>
      <c r="P24" s="181">
        <v>1.333</v>
      </c>
      <c r="Q24" s="179">
        <v>0</v>
      </c>
      <c r="R24" s="179">
        <v>0</v>
      </c>
      <c r="S24" s="179">
        <v>0</v>
      </c>
      <c r="T24" s="179">
        <v>1</v>
      </c>
      <c r="U24" s="179">
        <v>1</v>
      </c>
      <c r="V24" s="181">
        <v>1</v>
      </c>
      <c r="W24" s="179">
        <v>0</v>
      </c>
      <c r="X24" s="179">
        <v>0</v>
      </c>
      <c r="Z24" s="178">
        <f t="shared" si="3"/>
        <v>72</v>
      </c>
      <c r="AA24" s="178">
        <f t="shared" si="4"/>
        <v>39</v>
      </c>
      <c r="AB24" s="178">
        <f t="shared" si="5"/>
        <v>51</v>
      </c>
      <c r="AC24" s="178">
        <f t="shared" si="6"/>
        <v>3</v>
      </c>
      <c r="AD24" s="178">
        <f t="shared" si="7"/>
        <v>5</v>
      </c>
      <c r="AE24" s="178">
        <f t="shared" si="8"/>
        <v>3</v>
      </c>
      <c r="AG24" s="187">
        <f t="shared" si="0"/>
        <v>0.5416666666666666</v>
      </c>
      <c r="AH24" s="187">
        <f t="shared" si="1"/>
        <v>0.7083333333333334</v>
      </c>
      <c r="AI24" s="187">
        <f t="shared" si="2"/>
        <v>0.6025641025641025</v>
      </c>
    </row>
    <row r="25" spans="1:35" ht="12.75">
      <c r="A25" s="178" t="s">
        <v>125</v>
      </c>
      <c r="B25" s="179" t="s">
        <v>486</v>
      </c>
      <c r="C25" s="180" t="s">
        <v>498</v>
      </c>
      <c r="D25" s="179">
        <v>3</v>
      </c>
      <c r="E25" s="179">
        <v>0</v>
      </c>
      <c r="F25" s="179">
        <v>1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1</v>
      </c>
      <c r="M25" s="181">
        <v>0.333</v>
      </c>
      <c r="N25" s="181">
        <v>0.333</v>
      </c>
      <c r="O25" s="181">
        <v>0.333</v>
      </c>
      <c r="P25" s="181">
        <v>0.667</v>
      </c>
      <c r="Q25" s="179">
        <v>0</v>
      </c>
      <c r="R25" s="179">
        <v>0</v>
      </c>
      <c r="S25" s="179">
        <v>0</v>
      </c>
      <c r="T25" s="179">
        <v>2</v>
      </c>
      <c r="U25" s="179">
        <v>1</v>
      </c>
      <c r="V25" s="181">
        <v>0.5</v>
      </c>
      <c r="W25" s="179">
        <v>2</v>
      </c>
      <c r="X25" s="179">
        <v>0</v>
      </c>
      <c r="Z25" s="178">
        <f t="shared" si="3"/>
        <v>75</v>
      </c>
      <c r="AA25" s="178">
        <f t="shared" si="4"/>
        <v>40</v>
      </c>
      <c r="AB25" s="178">
        <f t="shared" si="5"/>
        <v>52</v>
      </c>
      <c r="AC25" s="178">
        <f t="shared" si="6"/>
        <v>3</v>
      </c>
      <c r="AD25" s="178">
        <f t="shared" si="7"/>
        <v>5</v>
      </c>
      <c r="AE25" s="178">
        <f t="shared" si="8"/>
        <v>3</v>
      </c>
      <c r="AG25" s="187">
        <f t="shared" si="0"/>
        <v>0.5333333333333333</v>
      </c>
      <c r="AH25" s="187">
        <f t="shared" si="1"/>
        <v>0.6933333333333334</v>
      </c>
      <c r="AI25" s="187">
        <f t="shared" si="2"/>
        <v>0.5925925925925926</v>
      </c>
    </row>
    <row r="26" spans="1:35" ht="12.75">
      <c r="A26" s="178" t="s">
        <v>125</v>
      </c>
      <c r="B26" s="179" t="s">
        <v>494</v>
      </c>
      <c r="C26" s="180" t="s">
        <v>493</v>
      </c>
      <c r="D26" s="179">
        <v>3</v>
      </c>
      <c r="E26" s="179">
        <v>1</v>
      </c>
      <c r="F26" s="179">
        <v>1</v>
      </c>
      <c r="G26" s="179">
        <v>0</v>
      </c>
      <c r="H26" s="179">
        <v>1</v>
      </c>
      <c r="I26" s="179">
        <v>0</v>
      </c>
      <c r="J26" s="179">
        <v>0</v>
      </c>
      <c r="K26" s="179">
        <v>0</v>
      </c>
      <c r="L26" s="179">
        <v>2</v>
      </c>
      <c r="M26" s="181">
        <v>0.333</v>
      </c>
      <c r="N26" s="181">
        <v>0.333</v>
      </c>
      <c r="O26" s="181">
        <v>0.667</v>
      </c>
      <c r="P26" s="181">
        <v>1</v>
      </c>
      <c r="Q26" s="179">
        <v>0</v>
      </c>
      <c r="R26" s="179">
        <v>0</v>
      </c>
      <c r="S26" s="179">
        <v>0</v>
      </c>
      <c r="T26" s="179">
        <v>0</v>
      </c>
      <c r="U26" s="179">
        <v>0</v>
      </c>
      <c r="V26" s="181">
        <v>0</v>
      </c>
      <c r="W26" s="179">
        <v>1</v>
      </c>
      <c r="X26" s="179">
        <v>0</v>
      </c>
      <c r="Z26" s="178">
        <f t="shared" si="3"/>
        <v>78</v>
      </c>
      <c r="AA26" s="178">
        <f t="shared" si="4"/>
        <v>41</v>
      </c>
      <c r="AB26" s="178">
        <f t="shared" si="5"/>
        <v>54</v>
      </c>
      <c r="AC26" s="178">
        <f t="shared" si="6"/>
        <v>3</v>
      </c>
      <c r="AD26" s="178">
        <f t="shared" si="7"/>
        <v>5</v>
      </c>
      <c r="AE26" s="178">
        <f t="shared" si="8"/>
        <v>3</v>
      </c>
      <c r="AG26" s="187">
        <f t="shared" si="0"/>
        <v>0.5256410256410257</v>
      </c>
      <c r="AH26" s="187">
        <f t="shared" si="1"/>
        <v>0.6923076923076923</v>
      </c>
      <c r="AI26" s="187">
        <f t="shared" si="2"/>
        <v>0.5833333333333334</v>
      </c>
    </row>
    <row r="27" spans="1:35" ht="12.75">
      <c r="A27" s="178" t="s">
        <v>125</v>
      </c>
      <c r="B27" s="179" t="s">
        <v>487</v>
      </c>
      <c r="C27" s="180" t="s">
        <v>316</v>
      </c>
      <c r="D27" s="179">
        <v>3</v>
      </c>
      <c r="E27" s="179">
        <v>2</v>
      </c>
      <c r="F27" s="179">
        <v>2</v>
      </c>
      <c r="G27" s="179">
        <v>2</v>
      </c>
      <c r="H27" s="179">
        <v>1</v>
      </c>
      <c r="I27" s="179">
        <v>0</v>
      </c>
      <c r="J27" s="179">
        <v>1</v>
      </c>
      <c r="K27" s="179">
        <v>0</v>
      </c>
      <c r="L27" s="179">
        <v>6</v>
      </c>
      <c r="M27" s="181">
        <v>0.667</v>
      </c>
      <c r="N27" s="181">
        <v>1</v>
      </c>
      <c r="O27" s="181">
        <v>2</v>
      </c>
      <c r="P27" s="181">
        <v>3</v>
      </c>
      <c r="Q27" s="179">
        <v>0</v>
      </c>
      <c r="R27" s="179">
        <v>1</v>
      </c>
      <c r="S27" s="179">
        <v>0</v>
      </c>
      <c r="T27" s="179">
        <v>2</v>
      </c>
      <c r="U27" s="179">
        <v>1</v>
      </c>
      <c r="V27" s="181">
        <v>0.5</v>
      </c>
      <c r="W27" s="179">
        <v>0</v>
      </c>
      <c r="X27" s="179">
        <v>0</v>
      </c>
      <c r="Z27" s="178">
        <f t="shared" si="3"/>
        <v>81</v>
      </c>
      <c r="AA27" s="178">
        <f t="shared" si="4"/>
        <v>43</v>
      </c>
      <c r="AB27" s="178">
        <f t="shared" si="5"/>
        <v>60</v>
      </c>
      <c r="AC27" s="178">
        <f t="shared" si="6"/>
        <v>3</v>
      </c>
      <c r="AD27" s="178">
        <f t="shared" si="7"/>
        <v>6</v>
      </c>
      <c r="AE27" s="178">
        <f t="shared" si="8"/>
        <v>3</v>
      </c>
      <c r="AG27" s="187">
        <f t="shared" si="0"/>
        <v>0.5308641975308642</v>
      </c>
      <c r="AH27" s="187">
        <f t="shared" si="1"/>
        <v>0.7407407407407407</v>
      </c>
      <c r="AI27" s="187">
        <f t="shared" si="2"/>
        <v>0.5977011494252874</v>
      </c>
    </row>
    <row r="28" spans="1:35" ht="12.75">
      <c r="A28" s="178" t="s">
        <v>125</v>
      </c>
      <c r="B28" s="179" t="s">
        <v>488</v>
      </c>
      <c r="C28" s="180" t="s">
        <v>499</v>
      </c>
      <c r="D28" s="179">
        <v>4</v>
      </c>
      <c r="E28" s="179">
        <v>0</v>
      </c>
      <c r="F28" s="179">
        <v>2</v>
      </c>
      <c r="G28" s="179">
        <v>1</v>
      </c>
      <c r="H28" s="179">
        <v>0</v>
      </c>
      <c r="I28" s="179">
        <v>0</v>
      </c>
      <c r="J28" s="179">
        <v>0</v>
      </c>
      <c r="K28" s="179">
        <v>0</v>
      </c>
      <c r="L28" s="179">
        <v>2</v>
      </c>
      <c r="M28" s="181">
        <v>0.5</v>
      </c>
      <c r="N28" s="181">
        <v>0.75</v>
      </c>
      <c r="O28" s="181">
        <v>0.5</v>
      </c>
      <c r="P28" s="181">
        <v>1.25</v>
      </c>
      <c r="Q28" s="179">
        <v>0</v>
      </c>
      <c r="R28" s="179">
        <v>1</v>
      </c>
      <c r="S28" s="179">
        <v>0</v>
      </c>
      <c r="T28" s="179">
        <v>3</v>
      </c>
      <c r="U28" s="179">
        <v>2</v>
      </c>
      <c r="V28" s="181">
        <v>0.667</v>
      </c>
      <c r="W28" s="179">
        <v>1</v>
      </c>
      <c r="X28" s="179">
        <v>0</v>
      </c>
      <c r="Z28" s="178">
        <f t="shared" si="3"/>
        <v>85</v>
      </c>
      <c r="AA28" s="178">
        <f t="shared" si="4"/>
        <v>45</v>
      </c>
      <c r="AB28" s="178">
        <f t="shared" si="5"/>
        <v>62</v>
      </c>
      <c r="AC28" s="178">
        <f t="shared" si="6"/>
        <v>3</v>
      </c>
      <c r="AD28" s="178">
        <f t="shared" si="7"/>
        <v>7</v>
      </c>
      <c r="AE28" s="178">
        <f t="shared" si="8"/>
        <v>3</v>
      </c>
      <c r="AG28" s="187">
        <f t="shared" si="0"/>
        <v>0.5294117647058824</v>
      </c>
      <c r="AH28" s="187">
        <f t="shared" si="1"/>
        <v>0.7294117647058823</v>
      </c>
      <c r="AI28" s="187">
        <f t="shared" si="2"/>
        <v>0.6043956043956044</v>
      </c>
    </row>
    <row r="29" spans="1:35" ht="12.75">
      <c r="A29" s="178" t="s">
        <v>125</v>
      </c>
      <c r="B29" s="179" t="s">
        <v>489</v>
      </c>
      <c r="C29" s="180" t="s">
        <v>316</v>
      </c>
      <c r="D29" s="179">
        <v>4</v>
      </c>
      <c r="E29" s="179">
        <v>1</v>
      </c>
      <c r="F29" s="179">
        <v>2</v>
      </c>
      <c r="G29" s="179">
        <v>2</v>
      </c>
      <c r="H29" s="179">
        <v>0</v>
      </c>
      <c r="I29" s="179">
        <v>0</v>
      </c>
      <c r="J29" s="179">
        <v>0</v>
      </c>
      <c r="K29" s="179">
        <v>0</v>
      </c>
      <c r="L29" s="179">
        <v>2</v>
      </c>
      <c r="M29" s="181">
        <v>0.5</v>
      </c>
      <c r="N29" s="181">
        <v>0.75</v>
      </c>
      <c r="O29" s="181">
        <v>0.5</v>
      </c>
      <c r="P29" s="181">
        <v>1.25</v>
      </c>
      <c r="Q29" s="179">
        <v>0</v>
      </c>
      <c r="R29" s="179">
        <v>1</v>
      </c>
      <c r="S29" s="179">
        <v>0</v>
      </c>
      <c r="T29" s="179">
        <v>1</v>
      </c>
      <c r="U29" s="179">
        <v>1</v>
      </c>
      <c r="V29" s="181">
        <v>1</v>
      </c>
      <c r="W29" s="179">
        <v>0</v>
      </c>
      <c r="X29" s="179">
        <v>0</v>
      </c>
      <c r="Z29" s="178">
        <f t="shared" si="3"/>
        <v>89</v>
      </c>
      <c r="AA29" s="178">
        <f t="shared" si="4"/>
        <v>47</v>
      </c>
      <c r="AB29" s="178">
        <f t="shared" si="5"/>
        <v>64</v>
      </c>
      <c r="AC29" s="178">
        <f t="shared" si="6"/>
        <v>3</v>
      </c>
      <c r="AD29" s="178">
        <f t="shared" si="7"/>
        <v>8</v>
      </c>
      <c r="AE29" s="178">
        <f t="shared" si="8"/>
        <v>3</v>
      </c>
      <c r="AG29" s="187">
        <f t="shared" si="0"/>
        <v>0.5280898876404494</v>
      </c>
      <c r="AH29" s="187">
        <f t="shared" si="1"/>
        <v>0.7191011235955056</v>
      </c>
      <c r="AI29" s="187">
        <f t="shared" si="2"/>
        <v>0.6105263157894737</v>
      </c>
    </row>
    <row r="30" spans="1:35" s="188" customFormat="1" ht="12.75">
      <c r="A30" s="188" t="s">
        <v>125</v>
      </c>
      <c r="B30" s="189" t="s">
        <v>490</v>
      </c>
      <c r="C30" s="190" t="s">
        <v>499</v>
      </c>
      <c r="D30" s="189">
        <v>3</v>
      </c>
      <c r="E30" s="189">
        <v>1</v>
      </c>
      <c r="F30" s="189">
        <v>2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2</v>
      </c>
      <c r="M30" s="191">
        <v>0.667</v>
      </c>
      <c r="N30" s="191">
        <v>0.667</v>
      </c>
      <c r="O30" s="191">
        <v>0.667</v>
      </c>
      <c r="P30" s="191">
        <v>1.333</v>
      </c>
      <c r="Q30" s="189">
        <v>0</v>
      </c>
      <c r="R30" s="189">
        <v>0</v>
      </c>
      <c r="S30" s="189">
        <v>0</v>
      </c>
      <c r="T30" s="189">
        <v>1</v>
      </c>
      <c r="U30" s="189">
        <v>0</v>
      </c>
      <c r="V30" s="191">
        <v>0</v>
      </c>
      <c r="W30" s="189">
        <v>1</v>
      </c>
      <c r="X30" s="189">
        <v>0</v>
      </c>
      <c r="Z30" s="188">
        <f t="shared" si="3"/>
        <v>92</v>
      </c>
      <c r="AA30" s="188">
        <f t="shared" si="4"/>
        <v>49</v>
      </c>
      <c r="AB30" s="188">
        <f t="shared" si="5"/>
        <v>66</v>
      </c>
      <c r="AC30" s="188">
        <f t="shared" si="6"/>
        <v>3</v>
      </c>
      <c r="AD30" s="188">
        <f t="shared" si="7"/>
        <v>8</v>
      </c>
      <c r="AE30" s="188">
        <f t="shared" si="8"/>
        <v>3</v>
      </c>
      <c r="AG30" s="192">
        <f t="shared" si="0"/>
        <v>0.532608695652174</v>
      </c>
      <c r="AH30" s="192">
        <f t="shared" si="1"/>
        <v>0.717391304347826</v>
      </c>
      <c r="AI30" s="192">
        <f t="shared" si="2"/>
        <v>0.6122448979591837</v>
      </c>
    </row>
    <row r="31" spans="1:35" ht="12.75">
      <c r="A31" s="178" t="s">
        <v>175</v>
      </c>
      <c r="B31" s="179" t="s">
        <v>484</v>
      </c>
      <c r="C31" s="180" t="s">
        <v>315</v>
      </c>
      <c r="D31" s="179">
        <v>4</v>
      </c>
      <c r="E31" s="179">
        <v>1</v>
      </c>
      <c r="F31" s="179">
        <v>2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2</v>
      </c>
      <c r="M31" s="181">
        <v>0.5</v>
      </c>
      <c r="N31" s="181">
        <v>0.5</v>
      </c>
      <c r="O31" s="181">
        <v>0.5</v>
      </c>
      <c r="P31" s="181">
        <v>1</v>
      </c>
      <c r="Q31" s="179">
        <v>0</v>
      </c>
      <c r="R31" s="179">
        <v>0</v>
      </c>
      <c r="S31" s="179">
        <v>0</v>
      </c>
      <c r="T31" s="179">
        <v>3</v>
      </c>
      <c r="U31" s="179">
        <v>2</v>
      </c>
      <c r="V31" s="181">
        <v>0.667</v>
      </c>
      <c r="W31" s="179">
        <v>1</v>
      </c>
      <c r="X31" s="179">
        <v>0</v>
      </c>
      <c r="Z31" s="178">
        <f t="shared" si="3"/>
        <v>96</v>
      </c>
      <c r="AA31" s="178">
        <f t="shared" si="4"/>
        <v>51</v>
      </c>
      <c r="AB31" s="178">
        <f t="shared" si="5"/>
        <v>68</v>
      </c>
      <c r="AC31" s="178">
        <f t="shared" si="6"/>
        <v>3</v>
      </c>
      <c r="AD31" s="178">
        <f t="shared" si="7"/>
        <v>8</v>
      </c>
      <c r="AE31" s="178">
        <f t="shared" si="8"/>
        <v>3</v>
      </c>
      <c r="AG31" s="187">
        <f t="shared" si="0"/>
        <v>0.53125</v>
      </c>
      <c r="AH31" s="187">
        <f t="shared" si="1"/>
        <v>0.7083333333333334</v>
      </c>
      <c r="AI31" s="187">
        <f t="shared" si="2"/>
        <v>0.6078431372549019</v>
      </c>
    </row>
    <row r="32" spans="1:35" ht="12.75">
      <c r="A32" s="178" t="s">
        <v>175</v>
      </c>
      <c r="B32" s="179" t="s">
        <v>492</v>
      </c>
      <c r="C32" s="180" t="s">
        <v>324</v>
      </c>
      <c r="D32" s="179">
        <v>4</v>
      </c>
      <c r="E32" s="179">
        <v>0</v>
      </c>
      <c r="F32" s="179">
        <v>2</v>
      </c>
      <c r="G32" s="179">
        <v>1</v>
      </c>
      <c r="H32" s="179">
        <v>0</v>
      </c>
      <c r="I32" s="179">
        <v>0</v>
      </c>
      <c r="J32" s="179">
        <v>0</v>
      </c>
      <c r="K32" s="179">
        <v>0</v>
      </c>
      <c r="L32" s="179">
        <v>2</v>
      </c>
      <c r="M32" s="181">
        <v>0.5</v>
      </c>
      <c r="N32" s="181">
        <v>0.5</v>
      </c>
      <c r="O32" s="181">
        <v>0.5</v>
      </c>
      <c r="P32" s="181">
        <v>1</v>
      </c>
      <c r="Q32" s="179">
        <v>0</v>
      </c>
      <c r="R32" s="179">
        <v>0</v>
      </c>
      <c r="S32" s="179">
        <v>0</v>
      </c>
      <c r="T32" s="179">
        <v>1</v>
      </c>
      <c r="U32" s="179">
        <v>1</v>
      </c>
      <c r="V32" s="181">
        <v>1</v>
      </c>
      <c r="W32" s="179">
        <v>0</v>
      </c>
      <c r="X32" s="179">
        <v>0</v>
      </c>
      <c r="Z32" s="178">
        <f t="shared" si="3"/>
        <v>100</v>
      </c>
      <c r="AA32" s="178">
        <f t="shared" si="4"/>
        <v>53</v>
      </c>
      <c r="AB32" s="178">
        <f t="shared" si="5"/>
        <v>70</v>
      </c>
      <c r="AC32" s="178">
        <f t="shared" si="6"/>
        <v>3</v>
      </c>
      <c r="AD32" s="178">
        <f t="shared" si="7"/>
        <v>8</v>
      </c>
      <c r="AE32" s="178">
        <f t="shared" si="8"/>
        <v>3</v>
      </c>
      <c r="AG32" s="187">
        <f t="shared" si="0"/>
        <v>0.53</v>
      </c>
      <c r="AH32" s="187">
        <f t="shared" si="1"/>
        <v>0.7</v>
      </c>
      <c r="AI32" s="187">
        <f t="shared" si="2"/>
        <v>0.6037735849056604</v>
      </c>
    </row>
    <row r="33" spans="1:35" ht="12.75">
      <c r="A33" s="178" t="s">
        <v>175</v>
      </c>
      <c r="B33" s="179" t="s">
        <v>486</v>
      </c>
      <c r="C33" s="180" t="s">
        <v>325</v>
      </c>
      <c r="D33" s="179">
        <v>4</v>
      </c>
      <c r="E33" s="179">
        <v>0</v>
      </c>
      <c r="F33" s="179">
        <v>1</v>
      </c>
      <c r="G33" s="179">
        <v>0</v>
      </c>
      <c r="H33" s="179">
        <v>0</v>
      </c>
      <c r="I33" s="179">
        <v>0</v>
      </c>
      <c r="J33" s="179">
        <v>0</v>
      </c>
      <c r="K33" s="179">
        <v>0</v>
      </c>
      <c r="L33" s="179">
        <v>1</v>
      </c>
      <c r="M33" s="181">
        <v>0.25</v>
      </c>
      <c r="N33" s="181">
        <v>0.25</v>
      </c>
      <c r="O33" s="181">
        <v>0.25</v>
      </c>
      <c r="P33" s="181">
        <v>0.5</v>
      </c>
      <c r="Q33" s="179">
        <v>0</v>
      </c>
      <c r="R33" s="179">
        <v>0</v>
      </c>
      <c r="S33" s="179">
        <v>0</v>
      </c>
      <c r="T33" s="179">
        <v>1</v>
      </c>
      <c r="U33" s="179">
        <v>0</v>
      </c>
      <c r="V33" s="181">
        <v>0</v>
      </c>
      <c r="W33" s="179">
        <v>2</v>
      </c>
      <c r="X33" s="179">
        <v>0</v>
      </c>
      <c r="Z33" s="178">
        <f t="shared" si="3"/>
        <v>104</v>
      </c>
      <c r="AA33" s="178">
        <f t="shared" si="4"/>
        <v>54</v>
      </c>
      <c r="AB33" s="178">
        <f t="shared" si="5"/>
        <v>71</v>
      </c>
      <c r="AC33" s="178">
        <f t="shared" si="6"/>
        <v>3</v>
      </c>
      <c r="AD33" s="178">
        <f t="shared" si="7"/>
        <v>8</v>
      </c>
      <c r="AE33" s="178">
        <f t="shared" si="8"/>
        <v>3</v>
      </c>
      <c r="AG33" s="187">
        <f t="shared" si="0"/>
        <v>0.5192307692307693</v>
      </c>
      <c r="AH33" s="187">
        <f t="shared" si="1"/>
        <v>0.6826923076923077</v>
      </c>
      <c r="AI33" s="187">
        <f t="shared" si="2"/>
        <v>0.5909090909090909</v>
      </c>
    </row>
    <row r="34" spans="1:35" ht="12.75">
      <c r="A34" s="178" t="s">
        <v>175</v>
      </c>
      <c r="B34" s="179" t="s">
        <v>494</v>
      </c>
      <c r="C34" s="180" t="s">
        <v>328</v>
      </c>
      <c r="D34" s="179">
        <v>4</v>
      </c>
      <c r="E34" s="179">
        <v>2</v>
      </c>
      <c r="F34" s="179">
        <v>2</v>
      </c>
      <c r="G34" s="179">
        <v>3</v>
      </c>
      <c r="H34" s="179">
        <v>0</v>
      </c>
      <c r="I34" s="179">
        <v>0</v>
      </c>
      <c r="J34" s="179">
        <v>1</v>
      </c>
      <c r="K34" s="179">
        <v>0</v>
      </c>
      <c r="L34" s="179">
        <v>5</v>
      </c>
      <c r="M34" s="181">
        <v>0.5</v>
      </c>
      <c r="N34" s="181">
        <v>0.4</v>
      </c>
      <c r="O34" s="181">
        <v>1.25</v>
      </c>
      <c r="P34" s="181">
        <v>1.65</v>
      </c>
      <c r="Q34" s="179">
        <v>1</v>
      </c>
      <c r="R34" s="179">
        <v>0</v>
      </c>
      <c r="S34" s="179">
        <v>0</v>
      </c>
      <c r="T34" s="179">
        <v>2</v>
      </c>
      <c r="U34" s="179">
        <v>1</v>
      </c>
      <c r="V34" s="181">
        <v>0.5</v>
      </c>
      <c r="W34" s="179">
        <v>1</v>
      </c>
      <c r="X34" s="179">
        <v>0</v>
      </c>
      <c r="Z34" s="178">
        <f t="shared" si="3"/>
        <v>108</v>
      </c>
      <c r="AA34" s="178">
        <f t="shared" si="4"/>
        <v>56</v>
      </c>
      <c r="AB34" s="178">
        <f t="shared" si="5"/>
        <v>76</v>
      </c>
      <c r="AC34" s="178">
        <f t="shared" si="6"/>
        <v>3</v>
      </c>
      <c r="AD34" s="178">
        <f t="shared" si="7"/>
        <v>8</v>
      </c>
      <c r="AE34" s="178">
        <f t="shared" si="8"/>
        <v>4</v>
      </c>
      <c r="AG34" s="187">
        <f aca="true" t="shared" si="9" ref="AG34:AG63">AA34/Z34</f>
        <v>0.5185185185185185</v>
      </c>
      <c r="AH34" s="187">
        <f aca="true" t="shared" si="10" ref="AH34:AH63">AB34/Z34</f>
        <v>0.7037037037037037</v>
      </c>
      <c r="AI34" s="187">
        <f aca="true" t="shared" si="11" ref="AI34:AI63">(AA34+AC34+AD34)/(Z34+AC34+AE34)</f>
        <v>0.5826086956521739</v>
      </c>
    </row>
    <row r="35" spans="1:35" ht="12.75">
      <c r="A35" s="178" t="s">
        <v>175</v>
      </c>
      <c r="B35" s="179" t="s">
        <v>487</v>
      </c>
      <c r="C35" s="180" t="s">
        <v>326</v>
      </c>
      <c r="D35" s="179">
        <v>4</v>
      </c>
      <c r="E35" s="179">
        <v>2</v>
      </c>
      <c r="F35" s="179">
        <v>3</v>
      </c>
      <c r="G35" s="179">
        <v>1</v>
      </c>
      <c r="H35" s="179">
        <v>0</v>
      </c>
      <c r="I35" s="179">
        <v>0</v>
      </c>
      <c r="J35" s="179">
        <v>1</v>
      </c>
      <c r="K35" s="179">
        <v>0</v>
      </c>
      <c r="L35" s="179">
        <v>6</v>
      </c>
      <c r="M35" s="181">
        <v>0.75</v>
      </c>
      <c r="N35" s="181">
        <v>0.75</v>
      </c>
      <c r="O35" s="181">
        <v>1.5</v>
      </c>
      <c r="P35" s="181">
        <v>2.25</v>
      </c>
      <c r="Q35" s="179">
        <v>0</v>
      </c>
      <c r="R35" s="179">
        <v>0</v>
      </c>
      <c r="S35" s="179">
        <v>0</v>
      </c>
      <c r="T35" s="179">
        <v>2</v>
      </c>
      <c r="U35" s="179">
        <v>2</v>
      </c>
      <c r="V35" s="181">
        <v>1</v>
      </c>
      <c r="W35" s="179">
        <v>0</v>
      </c>
      <c r="X35" s="179">
        <v>0</v>
      </c>
      <c r="Z35" s="178">
        <f aca="true" t="shared" si="12" ref="Z35:Z63">Z34+D35</f>
        <v>112</v>
      </c>
      <c r="AA35" s="178">
        <f aca="true" t="shared" si="13" ref="AA35:AA63">AA34+F35</f>
        <v>59</v>
      </c>
      <c r="AB35" s="178">
        <f aca="true" t="shared" si="14" ref="AB35:AB63">AB34+L35</f>
        <v>82</v>
      </c>
      <c r="AC35" s="178">
        <f aca="true" t="shared" si="15" ref="AC35:AC63">AC34+K35</f>
        <v>3</v>
      </c>
      <c r="AD35" s="178">
        <f aca="true" t="shared" si="16" ref="AD35:AD63">AD34+R35</f>
        <v>8</v>
      </c>
      <c r="AE35" s="178">
        <f aca="true" t="shared" si="17" ref="AE35:AE63">AE34+Q35</f>
        <v>4</v>
      </c>
      <c r="AG35" s="187">
        <f t="shared" si="9"/>
        <v>0.5267857142857143</v>
      </c>
      <c r="AH35" s="187">
        <f t="shared" si="10"/>
        <v>0.7321428571428571</v>
      </c>
      <c r="AI35" s="187">
        <f t="shared" si="11"/>
        <v>0.5882352941176471</v>
      </c>
    </row>
    <row r="36" spans="1:35" ht="12.75">
      <c r="A36" s="178" t="s">
        <v>175</v>
      </c>
      <c r="B36" s="179" t="s">
        <v>489</v>
      </c>
      <c r="C36" s="180" t="s">
        <v>324</v>
      </c>
      <c r="D36" s="179">
        <v>4</v>
      </c>
      <c r="E36" s="179">
        <v>3</v>
      </c>
      <c r="F36" s="179">
        <v>3</v>
      </c>
      <c r="G36" s="179">
        <v>0</v>
      </c>
      <c r="H36" s="179">
        <v>1</v>
      </c>
      <c r="I36" s="179">
        <v>1</v>
      </c>
      <c r="J36" s="179">
        <v>0</v>
      </c>
      <c r="K36" s="179">
        <v>0</v>
      </c>
      <c r="L36" s="179">
        <v>6</v>
      </c>
      <c r="M36" s="181">
        <v>0.75</v>
      </c>
      <c r="N36" s="181">
        <v>0.75</v>
      </c>
      <c r="O36" s="181">
        <v>1.5</v>
      </c>
      <c r="P36" s="181">
        <v>2.25</v>
      </c>
      <c r="Q36" s="179">
        <v>0</v>
      </c>
      <c r="R36" s="179">
        <v>0</v>
      </c>
      <c r="S36" s="179">
        <v>0</v>
      </c>
      <c r="T36" s="179">
        <v>0</v>
      </c>
      <c r="U36" s="179">
        <v>0</v>
      </c>
      <c r="V36" s="181">
        <v>0</v>
      </c>
      <c r="W36" s="179">
        <v>0</v>
      </c>
      <c r="X36" s="179">
        <v>0</v>
      </c>
      <c r="Z36" s="178">
        <f t="shared" si="12"/>
        <v>116</v>
      </c>
      <c r="AA36" s="178">
        <f t="shared" si="13"/>
        <v>62</v>
      </c>
      <c r="AB36" s="178">
        <f t="shared" si="14"/>
        <v>88</v>
      </c>
      <c r="AC36" s="178">
        <f t="shared" si="15"/>
        <v>3</v>
      </c>
      <c r="AD36" s="178">
        <f t="shared" si="16"/>
        <v>8</v>
      </c>
      <c r="AE36" s="178">
        <f t="shared" si="17"/>
        <v>4</v>
      </c>
      <c r="AG36" s="187">
        <f t="shared" si="9"/>
        <v>0.5344827586206896</v>
      </c>
      <c r="AH36" s="187">
        <f t="shared" si="10"/>
        <v>0.7586206896551724</v>
      </c>
      <c r="AI36" s="187">
        <f t="shared" si="11"/>
        <v>0.5934959349593496</v>
      </c>
    </row>
    <row r="37" spans="1:35" ht="12.75">
      <c r="A37" s="178" t="s">
        <v>175</v>
      </c>
      <c r="B37" s="179" t="s">
        <v>490</v>
      </c>
      <c r="C37" s="180" t="s">
        <v>500</v>
      </c>
      <c r="D37" s="179">
        <v>4</v>
      </c>
      <c r="E37" s="179">
        <v>0</v>
      </c>
      <c r="F37" s="179">
        <v>1</v>
      </c>
      <c r="G37" s="179">
        <v>1</v>
      </c>
      <c r="H37" s="179">
        <v>0</v>
      </c>
      <c r="I37" s="179">
        <v>0</v>
      </c>
      <c r="J37" s="179">
        <v>0</v>
      </c>
      <c r="K37" s="179">
        <v>0</v>
      </c>
      <c r="L37" s="179">
        <v>1</v>
      </c>
      <c r="M37" s="181">
        <v>0.25</v>
      </c>
      <c r="N37" s="181">
        <v>0.25</v>
      </c>
      <c r="O37" s="181">
        <v>0.25</v>
      </c>
      <c r="P37" s="181">
        <v>0.5</v>
      </c>
      <c r="Q37" s="179">
        <v>0</v>
      </c>
      <c r="R37" s="179">
        <v>0</v>
      </c>
      <c r="S37" s="179">
        <v>0</v>
      </c>
      <c r="T37" s="179">
        <v>3</v>
      </c>
      <c r="U37" s="179">
        <v>1</v>
      </c>
      <c r="V37" s="181">
        <v>0.333</v>
      </c>
      <c r="W37" s="179">
        <v>1</v>
      </c>
      <c r="X37" s="179">
        <v>0</v>
      </c>
      <c r="Z37" s="178">
        <f t="shared" si="12"/>
        <v>120</v>
      </c>
      <c r="AA37" s="178">
        <f t="shared" si="13"/>
        <v>63</v>
      </c>
      <c r="AB37" s="178">
        <f t="shared" si="14"/>
        <v>89</v>
      </c>
      <c r="AC37" s="178">
        <f t="shared" si="15"/>
        <v>3</v>
      </c>
      <c r="AD37" s="178">
        <f t="shared" si="16"/>
        <v>8</v>
      </c>
      <c r="AE37" s="178">
        <f t="shared" si="17"/>
        <v>4</v>
      </c>
      <c r="AG37" s="187">
        <f t="shared" si="9"/>
        <v>0.525</v>
      </c>
      <c r="AH37" s="187">
        <f t="shared" si="10"/>
        <v>0.7416666666666667</v>
      </c>
      <c r="AI37" s="187">
        <f t="shared" si="11"/>
        <v>0.5826771653543307</v>
      </c>
    </row>
    <row r="38" spans="1:35" ht="12.75">
      <c r="A38" s="178" t="s">
        <v>175</v>
      </c>
      <c r="B38" s="179" t="s">
        <v>491</v>
      </c>
      <c r="C38" s="180" t="s">
        <v>328</v>
      </c>
      <c r="D38" s="179">
        <v>4</v>
      </c>
      <c r="E38" s="179">
        <v>1</v>
      </c>
      <c r="F38" s="179">
        <v>2</v>
      </c>
      <c r="G38" s="179">
        <v>1</v>
      </c>
      <c r="H38" s="179">
        <v>1</v>
      </c>
      <c r="I38" s="179">
        <v>0</v>
      </c>
      <c r="J38" s="179">
        <v>0</v>
      </c>
      <c r="K38" s="179">
        <v>0</v>
      </c>
      <c r="L38" s="179">
        <v>3</v>
      </c>
      <c r="M38" s="181">
        <v>0.5</v>
      </c>
      <c r="N38" s="181">
        <v>0.5</v>
      </c>
      <c r="O38" s="181">
        <v>0.75</v>
      </c>
      <c r="P38" s="181">
        <v>1.25</v>
      </c>
      <c r="Q38" s="179">
        <v>0</v>
      </c>
      <c r="R38" s="179">
        <v>0</v>
      </c>
      <c r="S38" s="179">
        <v>0</v>
      </c>
      <c r="T38" s="179">
        <v>1</v>
      </c>
      <c r="U38" s="179">
        <v>1</v>
      </c>
      <c r="V38" s="181">
        <v>1</v>
      </c>
      <c r="W38" s="179">
        <v>1</v>
      </c>
      <c r="X38" s="179">
        <v>0</v>
      </c>
      <c r="Z38" s="178">
        <f t="shared" si="12"/>
        <v>124</v>
      </c>
      <c r="AA38" s="178">
        <f t="shared" si="13"/>
        <v>65</v>
      </c>
      <c r="AB38" s="178">
        <f t="shared" si="14"/>
        <v>92</v>
      </c>
      <c r="AC38" s="178">
        <f t="shared" si="15"/>
        <v>3</v>
      </c>
      <c r="AD38" s="178">
        <f t="shared" si="16"/>
        <v>8</v>
      </c>
      <c r="AE38" s="178">
        <f t="shared" si="17"/>
        <v>4</v>
      </c>
      <c r="AG38" s="187">
        <f t="shared" si="9"/>
        <v>0.5241935483870968</v>
      </c>
      <c r="AH38" s="187">
        <f t="shared" si="10"/>
        <v>0.7419354838709677</v>
      </c>
      <c r="AI38" s="187">
        <f t="shared" si="11"/>
        <v>0.5801526717557252</v>
      </c>
    </row>
    <row r="39" spans="1:35" s="188" customFormat="1" ht="12.75">
      <c r="A39" s="188" t="s">
        <v>175</v>
      </c>
      <c r="B39" s="189" t="s">
        <v>496</v>
      </c>
      <c r="C39" s="190" t="s">
        <v>326</v>
      </c>
      <c r="D39" s="189">
        <v>2</v>
      </c>
      <c r="E39" s="189">
        <v>1</v>
      </c>
      <c r="F39" s="189">
        <v>1</v>
      </c>
      <c r="G39" s="189">
        <v>2</v>
      </c>
      <c r="H39" s="189">
        <v>0</v>
      </c>
      <c r="I39" s="189">
        <v>1</v>
      </c>
      <c r="J39" s="189">
        <v>0</v>
      </c>
      <c r="K39" s="189">
        <v>0</v>
      </c>
      <c r="L39" s="189">
        <v>3</v>
      </c>
      <c r="M39" s="191">
        <v>0.5</v>
      </c>
      <c r="N39" s="191">
        <v>0.333</v>
      </c>
      <c r="O39" s="191">
        <v>1.5</v>
      </c>
      <c r="P39" s="191">
        <v>1.833</v>
      </c>
      <c r="Q39" s="189">
        <v>1</v>
      </c>
      <c r="R39" s="189">
        <v>0</v>
      </c>
      <c r="S39" s="189">
        <v>0</v>
      </c>
      <c r="T39" s="189">
        <v>1</v>
      </c>
      <c r="U39" s="189">
        <v>1</v>
      </c>
      <c r="V39" s="191">
        <v>1</v>
      </c>
      <c r="W39" s="189">
        <v>0</v>
      </c>
      <c r="X39" s="189">
        <v>0</v>
      </c>
      <c r="Z39" s="188">
        <f t="shared" si="12"/>
        <v>126</v>
      </c>
      <c r="AA39" s="188">
        <f t="shared" si="13"/>
        <v>66</v>
      </c>
      <c r="AB39" s="188">
        <f t="shared" si="14"/>
        <v>95</v>
      </c>
      <c r="AC39" s="188">
        <f t="shared" si="15"/>
        <v>3</v>
      </c>
      <c r="AD39" s="188">
        <f t="shared" si="16"/>
        <v>8</v>
      </c>
      <c r="AE39" s="188">
        <f t="shared" si="17"/>
        <v>5</v>
      </c>
      <c r="AG39" s="192">
        <f t="shared" si="9"/>
        <v>0.5238095238095238</v>
      </c>
      <c r="AH39" s="192">
        <f t="shared" si="10"/>
        <v>0.753968253968254</v>
      </c>
      <c r="AI39" s="192">
        <f t="shared" si="11"/>
        <v>0.5746268656716418</v>
      </c>
    </row>
    <row r="40" spans="1:35" ht="12.75">
      <c r="A40" s="178" t="s">
        <v>295</v>
      </c>
      <c r="B40" s="179" t="s">
        <v>484</v>
      </c>
      <c r="C40" s="179" t="s">
        <v>333</v>
      </c>
      <c r="D40" s="179">
        <v>3</v>
      </c>
      <c r="E40" s="179">
        <v>2</v>
      </c>
      <c r="F40" s="179">
        <v>1</v>
      </c>
      <c r="G40" s="179">
        <v>1</v>
      </c>
      <c r="H40" s="179">
        <v>0</v>
      </c>
      <c r="I40" s="179">
        <v>0</v>
      </c>
      <c r="J40" s="179">
        <v>0</v>
      </c>
      <c r="K40" s="179">
        <v>2</v>
      </c>
      <c r="L40" s="179">
        <v>3</v>
      </c>
      <c r="M40" s="181">
        <v>0.333</v>
      </c>
      <c r="N40" s="181">
        <v>0.8</v>
      </c>
      <c r="O40" s="181">
        <v>1</v>
      </c>
      <c r="P40" s="181">
        <v>1.8</v>
      </c>
      <c r="Q40" s="179">
        <v>0</v>
      </c>
      <c r="R40" s="179">
        <v>1</v>
      </c>
      <c r="S40" s="179">
        <v>0</v>
      </c>
      <c r="T40" s="179">
        <v>4</v>
      </c>
      <c r="U40" s="179">
        <v>2</v>
      </c>
      <c r="V40" s="181">
        <v>0.5</v>
      </c>
      <c r="W40" s="179">
        <v>1</v>
      </c>
      <c r="X40" s="179">
        <v>0</v>
      </c>
      <c r="Z40" s="178">
        <f t="shared" si="12"/>
        <v>129</v>
      </c>
      <c r="AA40" s="178">
        <f t="shared" si="13"/>
        <v>67</v>
      </c>
      <c r="AB40" s="178">
        <f t="shared" si="14"/>
        <v>98</v>
      </c>
      <c r="AC40" s="178">
        <f t="shared" si="15"/>
        <v>5</v>
      </c>
      <c r="AD40" s="178">
        <f t="shared" si="16"/>
        <v>9</v>
      </c>
      <c r="AE40" s="178">
        <f t="shared" si="17"/>
        <v>5</v>
      </c>
      <c r="AG40" s="187">
        <f t="shared" si="9"/>
        <v>0.5193798449612403</v>
      </c>
      <c r="AH40" s="187">
        <f t="shared" si="10"/>
        <v>0.7596899224806202</v>
      </c>
      <c r="AI40" s="187">
        <f t="shared" si="11"/>
        <v>0.5827338129496403</v>
      </c>
    </row>
    <row r="41" spans="1:35" ht="12.75">
      <c r="A41" s="178" t="s">
        <v>295</v>
      </c>
      <c r="B41" s="179" t="s">
        <v>492</v>
      </c>
      <c r="C41" s="179" t="s">
        <v>305</v>
      </c>
      <c r="D41" s="179">
        <v>5</v>
      </c>
      <c r="E41" s="179">
        <v>3</v>
      </c>
      <c r="F41" s="179">
        <v>3</v>
      </c>
      <c r="G41" s="179">
        <v>3</v>
      </c>
      <c r="H41" s="179">
        <v>0</v>
      </c>
      <c r="I41" s="179">
        <v>0</v>
      </c>
      <c r="J41" s="179">
        <v>1</v>
      </c>
      <c r="K41" s="179">
        <v>0</v>
      </c>
      <c r="L41" s="179">
        <v>6</v>
      </c>
      <c r="M41" s="181">
        <v>0.6</v>
      </c>
      <c r="N41" s="181">
        <v>0.6</v>
      </c>
      <c r="O41" s="181">
        <v>1.2</v>
      </c>
      <c r="P41" s="181">
        <v>1.8</v>
      </c>
      <c r="Q41" s="179">
        <v>0</v>
      </c>
      <c r="R41" s="179">
        <v>0</v>
      </c>
      <c r="S41" s="179">
        <v>0</v>
      </c>
      <c r="T41" s="179">
        <v>2</v>
      </c>
      <c r="U41" s="179">
        <v>1</v>
      </c>
      <c r="V41" s="181">
        <v>0.5</v>
      </c>
      <c r="W41" s="179">
        <v>2</v>
      </c>
      <c r="X41" s="179">
        <v>0</v>
      </c>
      <c r="Z41" s="178">
        <f t="shared" si="12"/>
        <v>134</v>
      </c>
      <c r="AA41" s="178">
        <f t="shared" si="13"/>
        <v>70</v>
      </c>
      <c r="AB41" s="178">
        <f t="shared" si="14"/>
        <v>104</v>
      </c>
      <c r="AC41" s="178">
        <f t="shared" si="15"/>
        <v>5</v>
      </c>
      <c r="AD41" s="178">
        <f t="shared" si="16"/>
        <v>9</v>
      </c>
      <c r="AE41" s="178">
        <f t="shared" si="17"/>
        <v>5</v>
      </c>
      <c r="AG41" s="187">
        <f t="shared" si="9"/>
        <v>0.5223880597014925</v>
      </c>
      <c r="AH41" s="187">
        <f t="shared" si="10"/>
        <v>0.7761194029850746</v>
      </c>
      <c r="AI41" s="187">
        <f t="shared" si="11"/>
        <v>0.5833333333333334</v>
      </c>
    </row>
    <row r="42" spans="1:35" ht="12.75">
      <c r="A42" s="178" t="s">
        <v>295</v>
      </c>
      <c r="B42" s="179" t="s">
        <v>486</v>
      </c>
      <c r="C42" s="179" t="s">
        <v>334</v>
      </c>
      <c r="D42" s="179">
        <v>2</v>
      </c>
      <c r="E42" s="179">
        <v>3</v>
      </c>
      <c r="F42" s="179">
        <v>2</v>
      </c>
      <c r="G42" s="179">
        <v>0</v>
      </c>
      <c r="H42" s="179">
        <v>0</v>
      </c>
      <c r="I42" s="179">
        <v>0</v>
      </c>
      <c r="J42" s="179">
        <v>0</v>
      </c>
      <c r="K42" s="179">
        <v>1</v>
      </c>
      <c r="L42" s="179">
        <v>3</v>
      </c>
      <c r="M42" s="181">
        <v>1</v>
      </c>
      <c r="N42" s="181">
        <v>1</v>
      </c>
      <c r="O42" s="181">
        <v>1.5</v>
      </c>
      <c r="P42" s="181">
        <v>2.5</v>
      </c>
      <c r="Q42" s="179">
        <v>0</v>
      </c>
      <c r="R42" s="179">
        <v>0</v>
      </c>
      <c r="S42" s="179">
        <v>0</v>
      </c>
      <c r="T42" s="179">
        <v>2</v>
      </c>
      <c r="U42" s="179">
        <v>2</v>
      </c>
      <c r="V42" s="181">
        <v>1</v>
      </c>
      <c r="W42" s="179">
        <v>0</v>
      </c>
      <c r="X42" s="179">
        <v>0</v>
      </c>
      <c r="Z42" s="178">
        <f t="shared" si="12"/>
        <v>136</v>
      </c>
      <c r="AA42" s="178">
        <f t="shared" si="13"/>
        <v>72</v>
      </c>
      <c r="AB42" s="178">
        <f t="shared" si="14"/>
        <v>107</v>
      </c>
      <c r="AC42" s="178">
        <f t="shared" si="15"/>
        <v>6</v>
      </c>
      <c r="AD42" s="178">
        <f t="shared" si="16"/>
        <v>9</v>
      </c>
      <c r="AE42" s="178">
        <f t="shared" si="17"/>
        <v>5</v>
      </c>
      <c r="AG42" s="187">
        <f t="shared" si="9"/>
        <v>0.5294117647058824</v>
      </c>
      <c r="AH42" s="187">
        <f t="shared" si="10"/>
        <v>0.7867647058823529</v>
      </c>
      <c r="AI42" s="187">
        <f t="shared" si="11"/>
        <v>0.5918367346938775</v>
      </c>
    </row>
    <row r="43" spans="1:35" ht="12.75">
      <c r="A43" s="178" t="s">
        <v>295</v>
      </c>
      <c r="B43" s="179" t="s">
        <v>494</v>
      </c>
      <c r="C43" s="179" t="s">
        <v>501</v>
      </c>
      <c r="D43" s="179">
        <v>2</v>
      </c>
      <c r="E43" s="179">
        <v>1</v>
      </c>
      <c r="F43" s="179">
        <v>1</v>
      </c>
      <c r="G43" s="179">
        <v>2</v>
      </c>
      <c r="H43" s="179">
        <v>1</v>
      </c>
      <c r="I43" s="179">
        <v>0</v>
      </c>
      <c r="J43" s="179">
        <v>0</v>
      </c>
      <c r="K43" s="179">
        <v>0</v>
      </c>
      <c r="L43" s="179">
        <v>2</v>
      </c>
      <c r="M43" s="181">
        <v>0.5</v>
      </c>
      <c r="N43" s="181">
        <v>0.333</v>
      </c>
      <c r="O43" s="181">
        <v>1</v>
      </c>
      <c r="P43" s="181">
        <v>1.333</v>
      </c>
      <c r="Q43" s="179">
        <v>1</v>
      </c>
      <c r="R43" s="179">
        <v>0</v>
      </c>
      <c r="S43" s="179">
        <v>0</v>
      </c>
      <c r="T43" s="179">
        <v>2</v>
      </c>
      <c r="U43" s="179">
        <v>2</v>
      </c>
      <c r="V43" s="181">
        <v>1</v>
      </c>
      <c r="W43" s="179">
        <v>0</v>
      </c>
      <c r="X43" s="179">
        <v>0</v>
      </c>
      <c r="Z43" s="178">
        <f t="shared" si="12"/>
        <v>138</v>
      </c>
      <c r="AA43" s="178">
        <f t="shared" si="13"/>
        <v>73</v>
      </c>
      <c r="AB43" s="178">
        <f t="shared" si="14"/>
        <v>109</v>
      </c>
      <c r="AC43" s="178">
        <f t="shared" si="15"/>
        <v>6</v>
      </c>
      <c r="AD43" s="178">
        <f t="shared" si="16"/>
        <v>9</v>
      </c>
      <c r="AE43" s="178">
        <f t="shared" si="17"/>
        <v>6</v>
      </c>
      <c r="AG43" s="187">
        <f t="shared" si="9"/>
        <v>0.5289855072463768</v>
      </c>
      <c r="AH43" s="187">
        <f t="shared" si="10"/>
        <v>0.7898550724637681</v>
      </c>
      <c r="AI43" s="187">
        <f t="shared" si="11"/>
        <v>0.5866666666666667</v>
      </c>
    </row>
    <row r="44" spans="1:35" s="188" customFormat="1" ht="12.75">
      <c r="A44" s="188" t="s">
        <v>295</v>
      </c>
      <c r="B44" s="189" t="s">
        <v>487</v>
      </c>
      <c r="C44" s="189" t="s">
        <v>334</v>
      </c>
      <c r="D44" s="189">
        <v>4</v>
      </c>
      <c r="E44" s="189">
        <v>4</v>
      </c>
      <c r="F44" s="189">
        <v>4</v>
      </c>
      <c r="G44" s="189">
        <v>2</v>
      </c>
      <c r="H44" s="189">
        <v>1</v>
      </c>
      <c r="I44" s="189">
        <v>0</v>
      </c>
      <c r="J44" s="189">
        <v>0</v>
      </c>
      <c r="K44" s="189">
        <v>1</v>
      </c>
      <c r="L44" s="189">
        <v>6</v>
      </c>
      <c r="M44" s="191">
        <v>1</v>
      </c>
      <c r="N44" s="191">
        <v>1</v>
      </c>
      <c r="O44" s="191">
        <v>1.5</v>
      </c>
      <c r="P44" s="191">
        <v>2.5</v>
      </c>
      <c r="Q44" s="189">
        <v>0</v>
      </c>
      <c r="R44" s="189">
        <v>0</v>
      </c>
      <c r="S44" s="189">
        <v>0</v>
      </c>
      <c r="T44" s="189">
        <v>4</v>
      </c>
      <c r="U44" s="189">
        <v>4</v>
      </c>
      <c r="V44" s="191">
        <v>1</v>
      </c>
      <c r="W44" s="189">
        <v>0</v>
      </c>
      <c r="X44" s="189">
        <v>0</v>
      </c>
      <c r="Z44" s="188">
        <f t="shared" si="12"/>
        <v>142</v>
      </c>
      <c r="AA44" s="188">
        <f t="shared" si="13"/>
        <v>77</v>
      </c>
      <c r="AB44" s="188">
        <f t="shared" si="14"/>
        <v>115</v>
      </c>
      <c r="AC44" s="188">
        <f t="shared" si="15"/>
        <v>7</v>
      </c>
      <c r="AD44" s="188">
        <f t="shared" si="16"/>
        <v>9</v>
      </c>
      <c r="AE44" s="188">
        <f t="shared" si="17"/>
        <v>6</v>
      </c>
      <c r="AG44" s="192">
        <f t="shared" si="9"/>
        <v>0.5422535211267606</v>
      </c>
      <c r="AH44" s="192">
        <f t="shared" si="10"/>
        <v>0.8098591549295775</v>
      </c>
      <c r="AI44" s="192">
        <f t="shared" si="11"/>
        <v>0.6</v>
      </c>
    </row>
    <row r="45" spans="1:35" ht="12.75">
      <c r="A45" s="178" t="s">
        <v>355</v>
      </c>
      <c r="B45" s="179" t="s">
        <v>484</v>
      </c>
      <c r="C45" s="179" t="s">
        <v>502</v>
      </c>
      <c r="D45" s="179">
        <v>3</v>
      </c>
      <c r="E45" s="179">
        <v>2</v>
      </c>
      <c r="F45" s="179">
        <v>3</v>
      </c>
      <c r="G45" s="179">
        <v>4</v>
      </c>
      <c r="H45" s="179">
        <v>1</v>
      </c>
      <c r="I45" s="179">
        <v>0</v>
      </c>
      <c r="J45" s="179">
        <v>0</v>
      </c>
      <c r="K45" s="179">
        <v>0</v>
      </c>
      <c r="L45" s="179">
        <v>4</v>
      </c>
      <c r="M45" s="181">
        <v>1</v>
      </c>
      <c r="N45" s="181">
        <v>1</v>
      </c>
      <c r="O45" s="181">
        <v>1.333</v>
      </c>
      <c r="P45" s="181">
        <v>2.333</v>
      </c>
      <c r="Q45" s="179">
        <v>0</v>
      </c>
      <c r="R45" s="179">
        <v>0</v>
      </c>
      <c r="S45" s="179">
        <v>0</v>
      </c>
      <c r="T45" s="179">
        <v>2</v>
      </c>
      <c r="U45" s="179">
        <v>2</v>
      </c>
      <c r="V45" s="181">
        <v>1</v>
      </c>
      <c r="W45" s="179">
        <v>0</v>
      </c>
      <c r="X45" s="179">
        <v>0</v>
      </c>
      <c r="Z45" s="178">
        <f t="shared" si="12"/>
        <v>145</v>
      </c>
      <c r="AA45" s="178">
        <f t="shared" si="13"/>
        <v>80</v>
      </c>
      <c r="AB45" s="178">
        <f t="shared" si="14"/>
        <v>119</v>
      </c>
      <c r="AC45" s="178">
        <f t="shared" si="15"/>
        <v>7</v>
      </c>
      <c r="AD45" s="178">
        <f t="shared" si="16"/>
        <v>9</v>
      </c>
      <c r="AE45" s="178">
        <f t="shared" si="17"/>
        <v>6</v>
      </c>
      <c r="AG45" s="187">
        <f t="shared" si="9"/>
        <v>0.5517241379310345</v>
      </c>
      <c r="AH45" s="187">
        <f t="shared" si="10"/>
        <v>0.8206896551724138</v>
      </c>
      <c r="AI45" s="187">
        <f t="shared" si="11"/>
        <v>0.6075949367088608</v>
      </c>
    </row>
    <row r="46" spans="1:35" ht="12.75">
      <c r="A46" s="178" t="s">
        <v>355</v>
      </c>
      <c r="B46" s="179" t="s">
        <v>492</v>
      </c>
      <c r="C46" s="179" t="s">
        <v>503</v>
      </c>
      <c r="D46" s="179">
        <v>4</v>
      </c>
      <c r="E46" s="179">
        <v>2</v>
      </c>
      <c r="F46" s="179">
        <v>2</v>
      </c>
      <c r="G46" s="179">
        <v>4</v>
      </c>
      <c r="H46" s="179">
        <v>1</v>
      </c>
      <c r="I46" s="179">
        <v>0</v>
      </c>
      <c r="J46" s="179">
        <v>1</v>
      </c>
      <c r="K46" s="179">
        <v>0</v>
      </c>
      <c r="L46" s="179">
        <v>6</v>
      </c>
      <c r="M46" s="181">
        <v>0.5</v>
      </c>
      <c r="N46" s="181">
        <v>0.4</v>
      </c>
      <c r="O46" s="181">
        <v>1.5</v>
      </c>
      <c r="P46" s="181">
        <v>1.9</v>
      </c>
      <c r="Q46" s="179">
        <v>1</v>
      </c>
      <c r="R46" s="179">
        <v>0</v>
      </c>
      <c r="S46" s="179">
        <v>0</v>
      </c>
      <c r="T46" s="179">
        <v>2</v>
      </c>
      <c r="U46" s="179">
        <v>2</v>
      </c>
      <c r="V46" s="181">
        <v>1</v>
      </c>
      <c r="W46" s="179">
        <v>1</v>
      </c>
      <c r="X46" s="179">
        <v>0</v>
      </c>
      <c r="Z46" s="178">
        <f t="shared" si="12"/>
        <v>149</v>
      </c>
      <c r="AA46" s="178">
        <f t="shared" si="13"/>
        <v>82</v>
      </c>
      <c r="AB46" s="178">
        <f t="shared" si="14"/>
        <v>125</v>
      </c>
      <c r="AC46" s="178">
        <f t="shared" si="15"/>
        <v>7</v>
      </c>
      <c r="AD46" s="178">
        <f t="shared" si="16"/>
        <v>9</v>
      </c>
      <c r="AE46" s="178">
        <f t="shared" si="17"/>
        <v>7</v>
      </c>
      <c r="AG46" s="187">
        <f t="shared" si="9"/>
        <v>0.5503355704697986</v>
      </c>
      <c r="AH46" s="187">
        <f t="shared" si="10"/>
        <v>0.8389261744966443</v>
      </c>
      <c r="AI46" s="187">
        <f t="shared" si="11"/>
        <v>0.6012269938650306</v>
      </c>
    </row>
    <row r="47" spans="1:35" ht="12.75">
      <c r="A47" s="178" t="s">
        <v>355</v>
      </c>
      <c r="B47" s="179" t="s">
        <v>486</v>
      </c>
      <c r="C47" s="179" t="s">
        <v>307</v>
      </c>
      <c r="D47" s="179">
        <v>4</v>
      </c>
      <c r="E47" s="179">
        <v>2</v>
      </c>
      <c r="F47" s="179">
        <v>3</v>
      </c>
      <c r="G47" s="179">
        <v>3</v>
      </c>
      <c r="H47" s="179">
        <v>1</v>
      </c>
      <c r="I47" s="179">
        <v>0</v>
      </c>
      <c r="J47" s="179">
        <v>1</v>
      </c>
      <c r="K47" s="179">
        <v>0</v>
      </c>
      <c r="L47" s="179">
        <v>7</v>
      </c>
      <c r="M47" s="181">
        <v>0.75</v>
      </c>
      <c r="N47" s="181">
        <v>0.75</v>
      </c>
      <c r="O47" s="181">
        <v>1.75</v>
      </c>
      <c r="P47" s="181">
        <v>2.5</v>
      </c>
      <c r="Q47" s="179">
        <v>0</v>
      </c>
      <c r="R47" s="179">
        <v>0</v>
      </c>
      <c r="S47" s="179">
        <v>0</v>
      </c>
      <c r="T47" s="179">
        <v>2</v>
      </c>
      <c r="U47" s="179">
        <v>2</v>
      </c>
      <c r="V47" s="181">
        <v>1</v>
      </c>
      <c r="W47" s="179">
        <v>0</v>
      </c>
      <c r="X47" s="179">
        <v>0</v>
      </c>
      <c r="Z47" s="178">
        <f t="shared" si="12"/>
        <v>153</v>
      </c>
      <c r="AA47" s="178">
        <f t="shared" si="13"/>
        <v>85</v>
      </c>
      <c r="AB47" s="178">
        <f t="shared" si="14"/>
        <v>132</v>
      </c>
      <c r="AC47" s="178">
        <f t="shared" si="15"/>
        <v>7</v>
      </c>
      <c r="AD47" s="178">
        <f t="shared" si="16"/>
        <v>9</v>
      </c>
      <c r="AE47" s="178">
        <f t="shared" si="17"/>
        <v>7</v>
      </c>
      <c r="AG47" s="187">
        <f t="shared" si="9"/>
        <v>0.5555555555555556</v>
      </c>
      <c r="AH47" s="187">
        <f t="shared" si="10"/>
        <v>0.8627450980392157</v>
      </c>
      <c r="AI47" s="187">
        <f t="shared" si="11"/>
        <v>0.6047904191616766</v>
      </c>
    </row>
    <row r="48" spans="1:35" ht="12.75">
      <c r="A48" s="178" t="s">
        <v>355</v>
      </c>
      <c r="B48" s="179" t="s">
        <v>494</v>
      </c>
      <c r="C48" s="179" t="s">
        <v>348</v>
      </c>
      <c r="D48" s="179">
        <v>4</v>
      </c>
      <c r="E48" s="179">
        <v>2</v>
      </c>
      <c r="F48" s="179">
        <v>2</v>
      </c>
      <c r="G48" s="179">
        <v>0</v>
      </c>
      <c r="H48" s="179">
        <v>0</v>
      </c>
      <c r="I48" s="179">
        <v>0</v>
      </c>
      <c r="J48" s="179">
        <v>0</v>
      </c>
      <c r="K48" s="179">
        <v>0</v>
      </c>
      <c r="L48" s="179">
        <v>2</v>
      </c>
      <c r="M48" s="181">
        <v>0.5</v>
      </c>
      <c r="N48" s="181">
        <v>0.5</v>
      </c>
      <c r="O48" s="181">
        <v>0.5</v>
      </c>
      <c r="P48" s="181">
        <v>1</v>
      </c>
      <c r="Q48" s="179">
        <v>0</v>
      </c>
      <c r="R48" s="179">
        <v>0</v>
      </c>
      <c r="S48" s="179">
        <v>0</v>
      </c>
      <c r="T48" s="179">
        <v>0</v>
      </c>
      <c r="U48" s="179">
        <v>0</v>
      </c>
      <c r="V48" s="181">
        <v>0</v>
      </c>
      <c r="W48" s="179">
        <v>0</v>
      </c>
      <c r="X48" s="179">
        <v>0</v>
      </c>
      <c r="Z48" s="178">
        <f t="shared" si="12"/>
        <v>157</v>
      </c>
      <c r="AA48" s="178">
        <f t="shared" si="13"/>
        <v>87</v>
      </c>
      <c r="AB48" s="178">
        <f t="shared" si="14"/>
        <v>134</v>
      </c>
      <c r="AC48" s="178">
        <f t="shared" si="15"/>
        <v>7</v>
      </c>
      <c r="AD48" s="178">
        <f t="shared" si="16"/>
        <v>9</v>
      </c>
      <c r="AE48" s="178">
        <f t="shared" si="17"/>
        <v>7</v>
      </c>
      <c r="AG48" s="187">
        <f t="shared" si="9"/>
        <v>0.554140127388535</v>
      </c>
      <c r="AH48" s="187">
        <f t="shared" si="10"/>
        <v>0.8535031847133758</v>
      </c>
      <c r="AI48" s="187">
        <f t="shared" si="11"/>
        <v>0.6023391812865497</v>
      </c>
    </row>
    <row r="49" spans="1:35" ht="12.75">
      <c r="A49" s="178" t="s">
        <v>355</v>
      </c>
      <c r="B49" s="179" t="s">
        <v>487</v>
      </c>
      <c r="C49" s="179" t="s">
        <v>347</v>
      </c>
      <c r="D49" s="179">
        <v>4</v>
      </c>
      <c r="E49" s="179">
        <v>1</v>
      </c>
      <c r="F49" s="179">
        <v>2</v>
      </c>
      <c r="G49" s="179">
        <v>1</v>
      </c>
      <c r="H49" s="179">
        <v>0</v>
      </c>
      <c r="I49" s="179">
        <v>0</v>
      </c>
      <c r="J49" s="179">
        <v>1</v>
      </c>
      <c r="K49" s="179">
        <v>0</v>
      </c>
      <c r="L49" s="179">
        <v>5</v>
      </c>
      <c r="M49" s="181">
        <v>0.5</v>
      </c>
      <c r="N49" s="181">
        <v>0.75</v>
      </c>
      <c r="O49" s="181">
        <v>1.25</v>
      </c>
      <c r="P49" s="181">
        <v>2</v>
      </c>
      <c r="Q49" s="179">
        <v>0</v>
      </c>
      <c r="R49" s="179">
        <v>1</v>
      </c>
      <c r="S49" s="179">
        <v>0</v>
      </c>
      <c r="T49" s="179">
        <v>0</v>
      </c>
      <c r="U49" s="179">
        <v>0</v>
      </c>
      <c r="V49" s="181">
        <v>0</v>
      </c>
      <c r="W49" s="179">
        <v>0</v>
      </c>
      <c r="X49" s="179">
        <v>0</v>
      </c>
      <c r="Z49" s="178">
        <f t="shared" si="12"/>
        <v>161</v>
      </c>
      <c r="AA49" s="178">
        <f t="shared" si="13"/>
        <v>89</v>
      </c>
      <c r="AB49" s="178">
        <f t="shared" si="14"/>
        <v>139</v>
      </c>
      <c r="AC49" s="178">
        <f t="shared" si="15"/>
        <v>7</v>
      </c>
      <c r="AD49" s="178">
        <f t="shared" si="16"/>
        <v>10</v>
      </c>
      <c r="AE49" s="178">
        <f t="shared" si="17"/>
        <v>7</v>
      </c>
      <c r="AG49" s="187">
        <f t="shared" si="9"/>
        <v>0.5527950310559007</v>
      </c>
      <c r="AH49" s="187">
        <f t="shared" si="10"/>
        <v>0.8633540372670807</v>
      </c>
      <c r="AI49" s="187">
        <f t="shared" si="11"/>
        <v>0.6057142857142858</v>
      </c>
    </row>
    <row r="50" spans="1:35" ht="12.75">
      <c r="A50" s="178" t="s">
        <v>355</v>
      </c>
      <c r="B50" s="179" t="s">
        <v>488</v>
      </c>
      <c r="C50" s="179" t="s">
        <v>504</v>
      </c>
      <c r="D50" s="179">
        <v>3</v>
      </c>
      <c r="E50" s="179">
        <v>0</v>
      </c>
      <c r="F50" s="179">
        <v>1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1</v>
      </c>
      <c r="M50" s="181">
        <v>0.333</v>
      </c>
      <c r="N50" s="181">
        <v>0.667</v>
      </c>
      <c r="O50" s="181">
        <v>0.333</v>
      </c>
      <c r="P50" s="181">
        <v>1</v>
      </c>
      <c r="Q50" s="179">
        <v>0</v>
      </c>
      <c r="R50" s="179">
        <v>1</v>
      </c>
      <c r="S50" s="179">
        <v>0</v>
      </c>
      <c r="T50" s="179">
        <v>1</v>
      </c>
      <c r="U50" s="179">
        <v>0</v>
      </c>
      <c r="V50" s="181">
        <v>0</v>
      </c>
      <c r="W50" s="179">
        <v>0</v>
      </c>
      <c r="X50" s="179">
        <v>0</v>
      </c>
      <c r="Z50" s="178">
        <f t="shared" si="12"/>
        <v>164</v>
      </c>
      <c r="AA50" s="178">
        <f t="shared" si="13"/>
        <v>90</v>
      </c>
      <c r="AB50" s="178">
        <f t="shared" si="14"/>
        <v>140</v>
      </c>
      <c r="AC50" s="178">
        <f t="shared" si="15"/>
        <v>7</v>
      </c>
      <c r="AD50" s="178">
        <f t="shared" si="16"/>
        <v>11</v>
      </c>
      <c r="AE50" s="178">
        <f t="shared" si="17"/>
        <v>7</v>
      </c>
      <c r="AG50" s="187">
        <f t="shared" si="9"/>
        <v>0.5487804878048781</v>
      </c>
      <c r="AH50" s="187">
        <f t="shared" si="10"/>
        <v>0.8536585365853658</v>
      </c>
      <c r="AI50" s="187">
        <f t="shared" si="11"/>
        <v>0.6067415730337079</v>
      </c>
    </row>
    <row r="51" spans="1:35" ht="12.75">
      <c r="A51" s="178" t="s">
        <v>355</v>
      </c>
      <c r="B51" s="179" t="s">
        <v>490</v>
      </c>
      <c r="C51" s="179" t="s">
        <v>348</v>
      </c>
      <c r="D51" s="179">
        <v>3</v>
      </c>
      <c r="E51" s="179">
        <v>2</v>
      </c>
      <c r="F51" s="179">
        <v>2</v>
      </c>
      <c r="G51" s="179">
        <v>3</v>
      </c>
      <c r="H51" s="179">
        <v>0</v>
      </c>
      <c r="I51" s="179">
        <v>0</v>
      </c>
      <c r="J51" s="179">
        <v>1</v>
      </c>
      <c r="K51" s="179">
        <v>0</v>
      </c>
      <c r="L51" s="179">
        <v>5</v>
      </c>
      <c r="M51" s="181">
        <v>0.667</v>
      </c>
      <c r="N51" s="181">
        <v>0.667</v>
      </c>
      <c r="O51" s="181">
        <v>1.667</v>
      </c>
      <c r="P51" s="181">
        <v>2.333</v>
      </c>
      <c r="Q51" s="179">
        <v>0</v>
      </c>
      <c r="R51" s="179">
        <v>0</v>
      </c>
      <c r="S51" s="179">
        <v>0</v>
      </c>
      <c r="T51" s="179">
        <v>1</v>
      </c>
      <c r="U51" s="179">
        <v>1</v>
      </c>
      <c r="V51" s="181">
        <v>1</v>
      </c>
      <c r="W51" s="179">
        <v>1</v>
      </c>
      <c r="X51" s="179">
        <v>1</v>
      </c>
      <c r="Z51" s="178">
        <f t="shared" si="12"/>
        <v>167</v>
      </c>
      <c r="AA51" s="178">
        <f t="shared" si="13"/>
        <v>92</v>
      </c>
      <c r="AB51" s="178">
        <f t="shared" si="14"/>
        <v>145</v>
      </c>
      <c r="AC51" s="178">
        <f t="shared" si="15"/>
        <v>7</v>
      </c>
      <c r="AD51" s="178">
        <f t="shared" si="16"/>
        <v>11</v>
      </c>
      <c r="AE51" s="178">
        <f t="shared" si="17"/>
        <v>7</v>
      </c>
      <c r="AG51" s="187">
        <f t="shared" si="9"/>
        <v>0.5508982035928144</v>
      </c>
      <c r="AH51" s="187">
        <f t="shared" si="10"/>
        <v>0.8682634730538922</v>
      </c>
      <c r="AI51" s="187">
        <f t="shared" si="11"/>
        <v>0.6077348066298343</v>
      </c>
    </row>
    <row r="52" spans="1:35" s="188" customFormat="1" ht="12.75">
      <c r="A52" s="188" t="s">
        <v>355</v>
      </c>
      <c r="B52" s="189" t="s">
        <v>491</v>
      </c>
      <c r="C52" s="189" t="s">
        <v>307</v>
      </c>
      <c r="D52" s="189">
        <v>3</v>
      </c>
      <c r="E52" s="189">
        <v>1</v>
      </c>
      <c r="F52" s="189">
        <v>1</v>
      </c>
      <c r="G52" s="189">
        <v>1</v>
      </c>
      <c r="H52" s="189">
        <v>0</v>
      </c>
      <c r="I52" s="189">
        <v>0</v>
      </c>
      <c r="J52" s="189">
        <v>0</v>
      </c>
      <c r="K52" s="189">
        <v>0</v>
      </c>
      <c r="L52" s="189">
        <v>1</v>
      </c>
      <c r="M52" s="191">
        <v>0.333</v>
      </c>
      <c r="N52" s="191">
        <v>0.25</v>
      </c>
      <c r="O52" s="191">
        <v>0.333</v>
      </c>
      <c r="P52" s="191">
        <v>0.583</v>
      </c>
      <c r="Q52" s="189">
        <v>1</v>
      </c>
      <c r="R52" s="189">
        <v>0</v>
      </c>
      <c r="S52" s="189">
        <v>0</v>
      </c>
      <c r="T52" s="189">
        <v>2</v>
      </c>
      <c r="U52" s="189">
        <v>1</v>
      </c>
      <c r="V52" s="191">
        <v>0.5</v>
      </c>
      <c r="W52" s="189">
        <v>1</v>
      </c>
      <c r="X52" s="189">
        <v>0</v>
      </c>
      <c r="Z52" s="188">
        <f t="shared" si="12"/>
        <v>170</v>
      </c>
      <c r="AA52" s="188">
        <f t="shared" si="13"/>
        <v>93</v>
      </c>
      <c r="AB52" s="188">
        <f t="shared" si="14"/>
        <v>146</v>
      </c>
      <c r="AC52" s="188">
        <f t="shared" si="15"/>
        <v>7</v>
      </c>
      <c r="AD52" s="188">
        <f t="shared" si="16"/>
        <v>11</v>
      </c>
      <c r="AE52" s="188">
        <f t="shared" si="17"/>
        <v>8</v>
      </c>
      <c r="AG52" s="192">
        <f t="shared" si="9"/>
        <v>0.5470588235294118</v>
      </c>
      <c r="AH52" s="192">
        <f t="shared" si="10"/>
        <v>0.8588235294117647</v>
      </c>
      <c r="AI52" s="192">
        <f t="shared" si="11"/>
        <v>0.6</v>
      </c>
    </row>
    <row r="53" spans="1:35" ht="12.75">
      <c r="A53" s="193" t="s">
        <v>425</v>
      </c>
      <c r="B53" s="179" t="s">
        <v>505</v>
      </c>
      <c r="C53" s="179" t="s">
        <v>347</v>
      </c>
      <c r="D53" s="179">
        <v>4</v>
      </c>
      <c r="E53" s="179">
        <v>3</v>
      </c>
      <c r="F53" s="179">
        <v>3</v>
      </c>
      <c r="G53" s="179">
        <v>3</v>
      </c>
      <c r="H53" s="179">
        <v>1</v>
      </c>
      <c r="I53" s="179">
        <v>0</v>
      </c>
      <c r="J53" s="179">
        <v>0</v>
      </c>
      <c r="K53" s="179">
        <v>0</v>
      </c>
      <c r="L53" s="179">
        <v>4</v>
      </c>
      <c r="M53" s="181">
        <v>0.75</v>
      </c>
      <c r="N53" s="181">
        <v>0.75</v>
      </c>
      <c r="O53" s="181">
        <v>1</v>
      </c>
      <c r="P53" s="181">
        <v>1.75</v>
      </c>
      <c r="Q53" s="179">
        <v>0</v>
      </c>
      <c r="R53" s="179">
        <v>0</v>
      </c>
      <c r="S53" s="179">
        <v>0</v>
      </c>
      <c r="T53" s="179">
        <v>3</v>
      </c>
      <c r="U53" s="179">
        <v>2</v>
      </c>
      <c r="V53" s="181">
        <v>0.667</v>
      </c>
      <c r="W53" s="179">
        <v>1</v>
      </c>
      <c r="X53" s="179">
        <v>0</v>
      </c>
      <c r="Z53" s="178">
        <f t="shared" si="12"/>
        <v>174</v>
      </c>
      <c r="AA53" s="178">
        <f t="shared" si="13"/>
        <v>96</v>
      </c>
      <c r="AB53" s="178">
        <f t="shared" si="14"/>
        <v>150</v>
      </c>
      <c r="AC53" s="178">
        <f t="shared" si="15"/>
        <v>7</v>
      </c>
      <c r="AD53" s="178">
        <f t="shared" si="16"/>
        <v>11</v>
      </c>
      <c r="AE53" s="178">
        <f t="shared" si="17"/>
        <v>8</v>
      </c>
      <c r="AG53" s="187">
        <f t="shared" si="9"/>
        <v>0.5517241379310345</v>
      </c>
      <c r="AH53" s="187">
        <f t="shared" si="10"/>
        <v>0.8620689655172413</v>
      </c>
      <c r="AI53" s="187">
        <f t="shared" si="11"/>
        <v>0.6031746031746031</v>
      </c>
    </row>
    <row r="54" spans="1:35" ht="12.75">
      <c r="A54" s="193" t="s">
        <v>425</v>
      </c>
      <c r="B54" s="179" t="s">
        <v>506</v>
      </c>
      <c r="C54" s="179" t="s">
        <v>415</v>
      </c>
      <c r="D54" s="179">
        <v>4</v>
      </c>
      <c r="E54" s="179">
        <v>4</v>
      </c>
      <c r="F54" s="179">
        <v>4</v>
      </c>
      <c r="G54" s="179">
        <v>6</v>
      </c>
      <c r="H54" s="179">
        <v>1</v>
      </c>
      <c r="I54" s="179">
        <v>0</v>
      </c>
      <c r="J54" s="179">
        <v>1</v>
      </c>
      <c r="K54" s="179">
        <v>0</v>
      </c>
      <c r="L54" s="179">
        <v>8</v>
      </c>
      <c r="M54" s="181">
        <v>1</v>
      </c>
      <c r="N54" s="181">
        <v>1</v>
      </c>
      <c r="O54" s="181">
        <v>2</v>
      </c>
      <c r="P54" s="181">
        <v>3</v>
      </c>
      <c r="Q54" s="179">
        <v>0</v>
      </c>
      <c r="R54" s="179">
        <v>0</v>
      </c>
      <c r="S54" s="179">
        <v>0</v>
      </c>
      <c r="T54" s="179">
        <v>3</v>
      </c>
      <c r="U54" s="179">
        <v>3</v>
      </c>
      <c r="V54" s="181">
        <v>1</v>
      </c>
      <c r="W54" s="179">
        <v>0</v>
      </c>
      <c r="X54" s="179">
        <v>1</v>
      </c>
      <c r="Z54" s="178">
        <f t="shared" si="12"/>
        <v>178</v>
      </c>
      <c r="AA54" s="178">
        <f t="shared" si="13"/>
        <v>100</v>
      </c>
      <c r="AB54" s="178">
        <f t="shared" si="14"/>
        <v>158</v>
      </c>
      <c r="AC54" s="178">
        <f t="shared" si="15"/>
        <v>7</v>
      </c>
      <c r="AD54" s="178">
        <f t="shared" si="16"/>
        <v>11</v>
      </c>
      <c r="AE54" s="178">
        <f t="shared" si="17"/>
        <v>8</v>
      </c>
      <c r="AG54" s="187">
        <f t="shared" si="9"/>
        <v>0.5617977528089888</v>
      </c>
      <c r="AH54" s="187">
        <f t="shared" si="10"/>
        <v>0.8876404494382022</v>
      </c>
      <c r="AI54" s="187">
        <f t="shared" si="11"/>
        <v>0.6113989637305699</v>
      </c>
    </row>
    <row r="55" spans="1:35" ht="12.75">
      <c r="A55" s="193" t="s">
        <v>425</v>
      </c>
      <c r="B55" s="179" t="s">
        <v>507</v>
      </c>
      <c r="C55" s="179" t="s">
        <v>416</v>
      </c>
      <c r="D55" s="179">
        <v>4</v>
      </c>
      <c r="E55" s="179">
        <v>3</v>
      </c>
      <c r="F55" s="179">
        <v>3</v>
      </c>
      <c r="G55" s="179">
        <v>1</v>
      </c>
      <c r="H55" s="179">
        <v>2</v>
      </c>
      <c r="I55" s="179">
        <v>1</v>
      </c>
      <c r="J55" s="179">
        <v>0</v>
      </c>
      <c r="K55" s="179">
        <v>0</v>
      </c>
      <c r="L55" s="179">
        <v>7</v>
      </c>
      <c r="M55" s="181">
        <v>0.75</v>
      </c>
      <c r="N55" s="181">
        <v>0.75</v>
      </c>
      <c r="O55" s="181">
        <v>1.75</v>
      </c>
      <c r="P55" s="181">
        <v>2.5</v>
      </c>
      <c r="Q55" s="179">
        <v>0</v>
      </c>
      <c r="R55" s="179">
        <v>0</v>
      </c>
      <c r="S55" s="179">
        <v>0</v>
      </c>
      <c r="T55" s="179">
        <v>2</v>
      </c>
      <c r="U55" s="179">
        <v>1</v>
      </c>
      <c r="V55" s="181">
        <v>0.5</v>
      </c>
      <c r="W55" s="179">
        <v>1</v>
      </c>
      <c r="X55" s="179">
        <v>0</v>
      </c>
      <c r="Z55" s="178">
        <f t="shared" si="12"/>
        <v>182</v>
      </c>
      <c r="AA55" s="178">
        <f t="shared" si="13"/>
        <v>103</v>
      </c>
      <c r="AB55" s="178">
        <f t="shared" si="14"/>
        <v>165</v>
      </c>
      <c r="AC55" s="178">
        <f t="shared" si="15"/>
        <v>7</v>
      </c>
      <c r="AD55" s="178">
        <f t="shared" si="16"/>
        <v>11</v>
      </c>
      <c r="AE55" s="178">
        <f t="shared" si="17"/>
        <v>8</v>
      </c>
      <c r="AG55" s="187">
        <f t="shared" si="9"/>
        <v>0.5659340659340659</v>
      </c>
      <c r="AH55" s="187">
        <f t="shared" si="10"/>
        <v>0.9065934065934066</v>
      </c>
      <c r="AI55" s="187">
        <f t="shared" si="11"/>
        <v>0.6142131979695431</v>
      </c>
    </row>
    <row r="56" spans="1:35" ht="12.75">
      <c r="A56" s="193" t="s">
        <v>425</v>
      </c>
      <c r="B56" s="179" t="s">
        <v>508</v>
      </c>
      <c r="C56" s="179" t="s">
        <v>348</v>
      </c>
      <c r="D56" s="179">
        <v>2</v>
      </c>
      <c r="E56" s="179">
        <v>1</v>
      </c>
      <c r="F56" s="179">
        <v>1</v>
      </c>
      <c r="G56" s="179">
        <v>1</v>
      </c>
      <c r="H56" s="179">
        <v>1</v>
      </c>
      <c r="I56" s="179">
        <v>0</v>
      </c>
      <c r="J56" s="179">
        <v>0</v>
      </c>
      <c r="K56" s="179">
        <v>0</v>
      </c>
      <c r="L56" s="179">
        <v>2</v>
      </c>
      <c r="M56" s="181">
        <v>0.5</v>
      </c>
      <c r="N56" s="181">
        <v>0.5</v>
      </c>
      <c r="O56" s="181">
        <v>1</v>
      </c>
      <c r="P56" s="181">
        <v>1.5</v>
      </c>
      <c r="Q56" s="179">
        <v>0</v>
      </c>
      <c r="R56" s="179">
        <v>0</v>
      </c>
      <c r="S56" s="179">
        <v>0</v>
      </c>
      <c r="T56" s="179">
        <v>1</v>
      </c>
      <c r="U56" s="179">
        <v>1</v>
      </c>
      <c r="V56" s="181">
        <v>1</v>
      </c>
      <c r="W56" s="179">
        <v>0</v>
      </c>
      <c r="X56" s="179">
        <v>1</v>
      </c>
      <c r="Z56" s="178">
        <f t="shared" si="12"/>
        <v>184</v>
      </c>
      <c r="AA56" s="178">
        <f t="shared" si="13"/>
        <v>104</v>
      </c>
      <c r="AB56" s="178">
        <f t="shared" si="14"/>
        <v>167</v>
      </c>
      <c r="AC56" s="178">
        <f t="shared" si="15"/>
        <v>7</v>
      </c>
      <c r="AD56" s="178">
        <f t="shared" si="16"/>
        <v>11</v>
      </c>
      <c r="AE56" s="178">
        <f t="shared" si="17"/>
        <v>8</v>
      </c>
      <c r="AG56" s="187">
        <f t="shared" si="9"/>
        <v>0.5652173913043478</v>
      </c>
      <c r="AH56" s="187">
        <f t="shared" si="10"/>
        <v>0.907608695652174</v>
      </c>
      <c r="AI56" s="187">
        <f t="shared" si="11"/>
        <v>0.6130653266331658</v>
      </c>
    </row>
    <row r="57" spans="1:35" ht="12.75">
      <c r="A57" s="193" t="s">
        <v>425</v>
      </c>
      <c r="B57" s="179" t="s">
        <v>509</v>
      </c>
      <c r="C57" s="179" t="s">
        <v>328</v>
      </c>
      <c r="D57" s="179">
        <v>3</v>
      </c>
      <c r="E57" s="179">
        <v>1</v>
      </c>
      <c r="F57" s="179">
        <v>1</v>
      </c>
      <c r="G57" s="179">
        <v>1</v>
      </c>
      <c r="H57" s="179">
        <v>0</v>
      </c>
      <c r="I57" s="179">
        <v>0</v>
      </c>
      <c r="J57" s="179">
        <v>0</v>
      </c>
      <c r="K57" s="179">
        <v>0</v>
      </c>
      <c r="L57" s="179">
        <v>1</v>
      </c>
      <c r="M57" s="181">
        <v>0.333</v>
      </c>
      <c r="N57" s="181">
        <v>0.333</v>
      </c>
      <c r="O57" s="181">
        <v>0.333</v>
      </c>
      <c r="P57" s="181">
        <v>0.667</v>
      </c>
      <c r="Q57" s="179">
        <v>0</v>
      </c>
      <c r="R57" s="179">
        <v>0</v>
      </c>
      <c r="S57" s="179">
        <v>0</v>
      </c>
      <c r="T57" s="179">
        <v>2</v>
      </c>
      <c r="U57" s="179">
        <v>1</v>
      </c>
      <c r="V57" s="181">
        <v>0.5</v>
      </c>
      <c r="W57" s="179">
        <v>0</v>
      </c>
      <c r="X57" s="179">
        <v>0</v>
      </c>
      <c r="Z57" s="178">
        <f t="shared" si="12"/>
        <v>187</v>
      </c>
      <c r="AA57" s="178">
        <f t="shared" si="13"/>
        <v>105</v>
      </c>
      <c r="AB57" s="178">
        <f t="shared" si="14"/>
        <v>168</v>
      </c>
      <c r="AC57" s="178">
        <f t="shared" si="15"/>
        <v>7</v>
      </c>
      <c r="AD57" s="178">
        <f t="shared" si="16"/>
        <v>11</v>
      </c>
      <c r="AE57" s="178">
        <f t="shared" si="17"/>
        <v>8</v>
      </c>
      <c r="AG57" s="187">
        <f t="shared" si="9"/>
        <v>0.5614973262032086</v>
      </c>
      <c r="AH57" s="187">
        <f t="shared" si="10"/>
        <v>0.8983957219251337</v>
      </c>
      <c r="AI57" s="187">
        <f t="shared" si="11"/>
        <v>0.6089108910891089</v>
      </c>
    </row>
    <row r="58" spans="1:35" ht="12.75">
      <c r="A58" s="193" t="s">
        <v>425</v>
      </c>
      <c r="B58" s="179" t="s">
        <v>510</v>
      </c>
      <c r="C58" s="179" t="s">
        <v>347</v>
      </c>
      <c r="D58" s="179">
        <v>4</v>
      </c>
      <c r="E58" s="179">
        <v>1</v>
      </c>
      <c r="F58" s="179">
        <v>2</v>
      </c>
      <c r="G58" s="179">
        <v>0</v>
      </c>
      <c r="H58" s="179">
        <v>0</v>
      </c>
      <c r="I58" s="179">
        <v>0</v>
      </c>
      <c r="J58" s="179">
        <v>0</v>
      </c>
      <c r="K58" s="179">
        <v>0</v>
      </c>
      <c r="L58" s="179">
        <v>2</v>
      </c>
      <c r="M58" s="181">
        <v>0.5</v>
      </c>
      <c r="N58" s="181">
        <v>0.5</v>
      </c>
      <c r="O58" s="181">
        <v>0.5</v>
      </c>
      <c r="P58" s="181">
        <v>1</v>
      </c>
      <c r="Q58" s="179">
        <v>0</v>
      </c>
      <c r="R58" s="179">
        <v>0</v>
      </c>
      <c r="S58" s="179">
        <v>0</v>
      </c>
      <c r="T58" s="179">
        <v>4</v>
      </c>
      <c r="U58" s="179">
        <v>2</v>
      </c>
      <c r="V58" s="181">
        <v>0.5</v>
      </c>
      <c r="W58" s="179">
        <v>2</v>
      </c>
      <c r="X58" s="179">
        <v>0</v>
      </c>
      <c r="Z58" s="178">
        <f t="shared" si="12"/>
        <v>191</v>
      </c>
      <c r="AA58" s="178">
        <f t="shared" si="13"/>
        <v>107</v>
      </c>
      <c r="AB58" s="178">
        <f t="shared" si="14"/>
        <v>170</v>
      </c>
      <c r="AC58" s="178">
        <f t="shared" si="15"/>
        <v>7</v>
      </c>
      <c r="AD58" s="178">
        <f t="shared" si="16"/>
        <v>11</v>
      </c>
      <c r="AE58" s="178">
        <f t="shared" si="17"/>
        <v>8</v>
      </c>
      <c r="AG58" s="187">
        <f t="shared" si="9"/>
        <v>0.5602094240837696</v>
      </c>
      <c r="AH58" s="187">
        <f t="shared" si="10"/>
        <v>0.8900523560209425</v>
      </c>
      <c r="AI58" s="187">
        <f t="shared" si="11"/>
        <v>0.6067961165048543</v>
      </c>
    </row>
    <row r="59" spans="1:35" ht="12.75">
      <c r="A59" s="193" t="s">
        <v>425</v>
      </c>
      <c r="B59" s="179" t="s">
        <v>511</v>
      </c>
      <c r="C59" s="179" t="s">
        <v>415</v>
      </c>
      <c r="D59" s="179">
        <v>2</v>
      </c>
      <c r="E59" s="179">
        <v>2</v>
      </c>
      <c r="F59" s="179">
        <v>2</v>
      </c>
      <c r="G59" s="179">
        <v>4</v>
      </c>
      <c r="H59" s="179">
        <v>0</v>
      </c>
      <c r="I59" s="179">
        <v>1</v>
      </c>
      <c r="J59" s="179">
        <v>0</v>
      </c>
      <c r="K59" s="179">
        <v>0</v>
      </c>
      <c r="L59" s="179">
        <v>4</v>
      </c>
      <c r="M59" s="181">
        <v>1</v>
      </c>
      <c r="N59" s="181">
        <v>1</v>
      </c>
      <c r="O59" s="181">
        <v>2</v>
      </c>
      <c r="P59" s="181">
        <v>3</v>
      </c>
      <c r="Q59" s="179">
        <v>0</v>
      </c>
      <c r="R59" s="179">
        <v>0</v>
      </c>
      <c r="S59" s="179">
        <v>0</v>
      </c>
      <c r="T59" s="179">
        <v>2</v>
      </c>
      <c r="U59" s="179">
        <v>2</v>
      </c>
      <c r="V59" s="181">
        <v>1</v>
      </c>
      <c r="W59" s="179">
        <v>0</v>
      </c>
      <c r="X59" s="179">
        <v>0</v>
      </c>
      <c r="Z59" s="178">
        <f t="shared" si="12"/>
        <v>193</v>
      </c>
      <c r="AA59" s="178">
        <f t="shared" si="13"/>
        <v>109</v>
      </c>
      <c r="AB59" s="178">
        <f t="shared" si="14"/>
        <v>174</v>
      </c>
      <c r="AC59" s="178">
        <f t="shared" si="15"/>
        <v>7</v>
      </c>
      <c r="AD59" s="178">
        <f t="shared" si="16"/>
        <v>11</v>
      </c>
      <c r="AE59" s="178">
        <f t="shared" si="17"/>
        <v>8</v>
      </c>
      <c r="AG59" s="187">
        <f t="shared" si="9"/>
        <v>0.5647668393782384</v>
      </c>
      <c r="AH59" s="187">
        <f t="shared" si="10"/>
        <v>0.9015544041450777</v>
      </c>
      <c r="AI59" s="187">
        <f t="shared" si="11"/>
        <v>0.6105769230769231</v>
      </c>
    </row>
    <row r="60" spans="1:35" ht="12.75">
      <c r="A60" s="193" t="s">
        <v>425</v>
      </c>
      <c r="B60" s="179" t="s">
        <v>512</v>
      </c>
      <c r="C60" s="179" t="s">
        <v>416</v>
      </c>
      <c r="D60" s="179">
        <v>3</v>
      </c>
      <c r="E60" s="179">
        <v>1</v>
      </c>
      <c r="F60" s="179">
        <v>2</v>
      </c>
      <c r="G60" s="179">
        <v>2</v>
      </c>
      <c r="H60" s="179">
        <v>0</v>
      </c>
      <c r="I60" s="179">
        <v>0</v>
      </c>
      <c r="J60" s="179">
        <v>0</v>
      </c>
      <c r="K60" s="179">
        <v>0</v>
      </c>
      <c r="L60" s="179">
        <v>2</v>
      </c>
      <c r="M60" s="181">
        <v>0.667</v>
      </c>
      <c r="N60" s="181">
        <v>0.667</v>
      </c>
      <c r="O60" s="181">
        <v>0.667</v>
      </c>
      <c r="P60" s="181">
        <v>1.333</v>
      </c>
      <c r="Q60" s="179">
        <v>0</v>
      </c>
      <c r="R60" s="179">
        <v>0</v>
      </c>
      <c r="S60" s="179">
        <v>0</v>
      </c>
      <c r="T60" s="179">
        <v>3</v>
      </c>
      <c r="U60" s="179">
        <v>2</v>
      </c>
      <c r="V60" s="181">
        <v>0.667</v>
      </c>
      <c r="W60" s="179">
        <v>0</v>
      </c>
      <c r="X60" s="179">
        <v>0</v>
      </c>
      <c r="Z60" s="178">
        <f t="shared" si="12"/>
        <v>196</v>
      </c>
      <c r="AA60" s="178">
        <f t="shared" si="13"/>
        <v>111</v>
      </c>
      <c r="AB60" s="178">
        <f t="shared" si="14"/>
        <v>176</v>
      </c>
      <c r="AC60" s="178">
        <f t="shared" si="15"/>
        <v>7</v>
      </c>
      <c r="AD60" s="178">
        <f t="shared" si="16"/>
        <v>11</v>
      </c>
      <c r="AE60" s="178">
        <f t="shared" si="17"/>
        <v>8</v>
      </c>
      <c r="AG60" s="187">
        <f t="shared" si="9"/>
        <v>0.5663265306122449</v>
      </c>
      <c r="AH60" s="187">
        <f t="shared" si="10"/>
        <v>0.8979591836734694</v>
      </c>
      <c r="AI60" s="187">
        <f t="shared" si="11"/>
        <v>0.6113744075829384</v>
      </c>
    </row>
    <row r="61" spans="1:35" ht="12.75">
      <c r="A61" s="193" t="s">
        <v>425</v>
      </c>
      <c r="B61" s="179" t="s">
        <v>513</v>
      </c>
      <c r="C61" s="179" t="s">
        <v>348</v>
      </c>
      <c r="D61" s="179">
        <v>4</v>
      </c>
      <c r="E61" s="179">
        <v>1</v>
      </c>
      <c r="F61" s="179">
        <v>2</v>
      </c>
      <c r="G61" s="179">
        <v>1</v>
      </c>
      <c r="H61" s="179">
        <v>1</v>
      </c>
      <c r="I61" s="179">
        <v>0</v>
      </c>
      <c r="J61" s="179">
        <v>0</v>
      </c>
      <c r="K61" s="179">
        <v>0</v>
      </c>
      <c r="L61" s="179">
        <v>3</v>
      </c>
      <c r="M61" s="181">
        <v>0.5</v>
      </c>
      <c r="N61" s="181">
        <v>0.5</v>
      </c>
      <c r="O61" s="181">
        <v>0.75</v>
      </c>
      <c r="P61" s="181">
        <v>1.25</v>
      </c>
      <c r="Q61" s="179">
        <v>0</v>
      </c>
      <c r="R61" s="179">
        <v>0</v>
      </c>
      <c r="S61" s="179">
        <v>0</v>
      </c>
      <c r="T61" s="179">
        <v>2</v>
      </c>
      <c r="U61" s="179">
        <v>2</v>
      </c>
      <c r="V61" s="181">
        <v>1</v>
      </c>
      <c r="W61" s="179">
        <v>1</v>
      </c>
      <c r="X61" s="179">
        <v>0</v>
      </c>
      <c r="Z61" s="178">
        <f t="shared" si="12"/>
        <v>200</v>
      </c>
      <c r="AA61" s="178">
        <f t="shared" si="13"/>
        <v>113</v>
      </c>
      <c r="AB61" s="178">
        <f t="shared" si="14"/>
        <v>179</v>
      </c>
      <c r="AC61" s="178">
        <f t="shared" si="15"/>
        <v>7</v>
      </c>
      <c r="AD61" s="178">
        <f t="shared" si="16"/>
        <v>11</v>
      </c>
      <c r="AE61" s="178">
        <f t="shared" si="17"/>
        <v>8</v>
      </c>
      <c r="AG61" s="187">
        <f t="shared" si="9"/>
        <v>0.565</v>
      </c>
      <c r="AH61" s="187">
        <f t="shared" si="10"/>
        <v>0.895</v>
      </c>
      <c r="AI61" s="187">
        <f t="shared" si="11"/>
        <v>0.6093023255813953</v>
      </c>
    </row>
    <row r="62" spans="1:35" ht="12.75">
      <c r="A62" s="193" t="s">
        <v>425</v>
      </c>
      <c r="B62" s="179" t="s">
        <v>514</v>
      </c>
      <c r="C62" s="179" t="s">
        <v>328</v>
      </c>
      <c r="D62" s="179">
        <v>4</v>
      </c>
      <c r="E62" s="179">
        <v>2</v>
      </c>
      <c r="F62" s="179">
        <v>3</v>
      </c>
      <c r="G62" s="179">
        <v>1</v>
      </c>
      <c r="H62" s="179">
        <v>0</v>
      </c>
      <c r="I62" s="179">
        <v>0</v>
      </c>
      <c r="J62" s="179">
        <v>0</v>
      </c>
      <c r="K62" s="179">
        <v>0</v>
      </c>
      <c r="L62" s="179">
        <v>3</v>
      </c>
      <c r="M62" s="181">
        <v>0.75</v>
      </c>
      <c r="N62" s="181">
        <v>0.75</v>
      </c>
      <c r="O62" s="181">
        <v>0.75</v>
      </c>
      <c r="P62" s="181">
        <v>1.5</v>
      </c>
      <c r="Q62" s="179">
        <v>0</v>
      </c>
      <c r="R62" s="179">
        <v>0</v>
      </c>
      <c r="S62" s="179">
        <v>0</v>
      </c>
      <c r="T62" s="179">
        <v>2</v>
      </c>
      <c r="U62" s="179">
        <v>1</v>
      </c>
      <c r="V62" s="181">
        <v>0.5</v>
      </c>
      <c r="W62" s="179">
        <v>0</v>
      </c>
      <c r="X62" s="179">
        <v>0</v>
      </c>
      <c r="Z62" s="178">
        <f t="shared" si="12"/>
        <v>204</v>
      </c>
      <c r="AA62" s="178">
        <f t="shared" si="13"/>
        <v>116</v>
      </c>
      <c r="AB62" s="178">
        <f t="shared" si="14"/>
        <v>182</v>
      </c>
      <c r="AC62" s="178">
        <f t="shared" si="15"/>
        <v>7</v>
      </c>
      <c r="AD62" s="178">
        <f t="shared" si="16"/>
        <v>11</v>
      </c>
      <c r="AE62" s="178">
        <f t="shared" si="17"/>
        <v>8</v>
      </c>
      <c r="AG62" s="187">
        <f t="shared" si="9"/>
        <v>0.5686274509803921</v>
      </c>
      <c r="AH62" s="187">
        <f t="shared" si="10"/>
        <v>0.8921568627450981</v>
      </c>
      <c r="AI62" s="187">
        <f t="shared" si="11"/>
        <v>0.6118721461187214</v>
      </c>
    </row>
    <row r="63" spans="1:35" s="188" customFormat="1" ht="12.75">
      <c r="A63" s="194" t="s">
        <v>425</v>
      </c>
      <c r="B63" s="189" t="s">
        <v>515</v>
      </c>
      <c r="C63" s="189" t="s">
        <v>416</v>
      </c>
      <c r="D63" s="189">
        <v>4</v>
      </c>
      <c r="E63" s="189">
        <v>1</v>
      </c>
      <c r="F63" s="189">
        <v>1</v>
      </c>
      <c r="G63" s="189">
        <v>1</v>
      </c>
      <c r="H63" s="189">
        <v>0</v>
      </c>
      <c r="I63" s="189">
        <v>0</v>
      </c>
      <c r="J63" s="189">
        <v>0</v>
      </c>
      <c r="K63" s="189">
        <v>0</v>
      </c>
      <c r="L63" s="189">
        <v>1</v>
      </c>
      <c r="M63" s="191">
        <v>0.25</v>
      </c>
      <c r="N63" s="191">
        <v>0.25</v>
      </c>
      <c r="O63" s="191">
        <v>0.25</v>
      </c>
      <c r="P63" s="191">
        <v>0.5</v>
      </c>
      <c r="Q63" s="189">
        <v>0</v>
      </c>
      <c r="R63" s="189">
        <v>0</v>
      </c>
      <c r="S63" s="189">
        <v>0</v>
      </c>
      <c r="T63" s="189">
        <v>2</v>
      </c>
      <c r="U63" s="189">
        <v>1</v>
      </c>
      <c r="V63" s="191">
        <v>0.5</v>
      </c>
      <c r="W63" s="189">
        <v>1</v>
      </c>
      <c r="X63" s="189">
        <v>0</v>
      </c>
      <c r="Z63" s="188">
        <f t="shared" si="12"/>
        <v>208</v>
      </c>
      <c r="AA63" s="188">
        <f t="shared" si="13"/>
        <v>117</v>
      </c>
      <c r="AB63" s="188">
        <f t="shared" si="14"/>
        <v>183</v>
      </c>
      <c r="AC63" s="188">
        <f t="shared" si="15"/>
        <v>7</v>
      </c>
      <c r="AD63" s="188">
        <f t="shared" si="16"/>
        <v>11</v>
      </c>
      <c r="AE63" s="188">
        <f t="shared" si="17"/>
        <v>8</v>
      </c>
      <c r="AG63" s="192">
        <f t="shared" si="9"/>
        <v>0.5625</v>
      </c>
      <c r="AH63" s="192">
        <f t="shared" si="10"/>
        <v>0.8798076923076923</v>
      </c>
      <c r="AI63" s="192">
        <f t="shared" si="11"/>
        <v>0.6053811659192825</v>
      </c>
    </row>
  </sheetData>
  <printOptions/>
  <pageMargins left="0.75" right="0.75" top="1" bottom="1" header="0.5" footer="0.5"/>
  <pageSetup horizontalDpi="400" verticalDpi="4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26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74" customWidth="1"/>
    <col min="2" max="2" width="13.140625" style="74" customWidth="1"/>
    <col min="3" max="11" width="5.140625" style="74" customWidth="1"/>
    <col min="12" max="12" width="5.421875" style="74" customWidth="1"/>
    <col min="13" max="16" width="6.7109375" style="75" customWidth="1"/>
    <col min="17" max="17" width="6.7109375" style="76" customWidth="1"/>
    <col min="18" max="18" width="6.7109375" style="75" customWidth="1"/>
    <col min="19" max="19" width="4.7109375" style="109" customWidth="1"/>
    <col min="20" max="23" width="4.7109375" style="74" customWidth="1"/>
    <col min="24" max="24" width="5.421875" style="75" customWidth="1"/>
    <col min="25" max="25" width="6.140625" style="75" customWidth="1"/>
    <col min="26" max="27" width="5.28125" style="74" customWidth="1"/>
    <col min="28" max="16384" width="11.421875" style="74" customWidth="1"/>
  </cols>
  <sheetData>
    <row r="2" ht="12.75">
      <c r="A2" s="86" t="s">
        <v>439</v>
      </c>
    </row>
    <row r="5" spans="1:26" ht="11.25">
      <c r="A5" s="166" t="s">
        <v>0</v>
      </c>
      <c r="B5" s="166" t="s">
        <v>1</v>
      </c>
      <c r="C5" s="77" t="s">
        <v>2</v>
      </c>
      <c r="D5" s="77" t="s">
        <v>3</v>
      </c>
      <c r="E5" s="77" t="s">
        <v>4</v>
      </c>
      <c r="F5" s="77" t="s">
        <v>5</v>
      </c>
      <c r="G5" s="77" t="s">
        <v>6</v>
      </c>
      <c r="H5" s="77" t="s">
        <v>7</v>
      </c>
      <c r="I5" s="77" t="s">
        <v>8</v>
      </c>
      <c r="J5" s="77" t="s">
        <v>9</v>
      </c>
      <c r="K5" s="77" t="s">
        <v>10</v>
      </c>
      <c r="L5" s="77" t="s">
        <v>297</v>
      </c>
      <c r="M5" s="78" t="s">
        <v>12</v>
      </c>
      <c r="N5" s="78" t="s">
        <v>14</v>
      </c>
      <c r="O5" s="78" t="s">
        <v>298</v>
      </c>
      <c r="P5" s="78" t="s">
        <v>15</v>
      </c>
      <c r="Q5" s="167" t="s">
        <v>18</v>
      </c>
      <c r="R5" s="77" t="s">
        <v>19</v>
      </c>
      <c r="S5" s="77" t="s">
        <v>20</v>
      </c>
      <c r="T5" s="77" t="s">
        <v>21</v>
      </c>
      <c r="U5" s="77" t="s">
        <v>118</v>
      </c>
      <c r="V5" s="77" t="s">
        <v>22</v>
      </c>
      <c r="W5" s="77" t="s">
        <v>23</v>
      </c>
      <c r="X5" s="78" t="s">
        <v>24</v>
      </c>
      <c r="Y5" s="77" t="s">
        <v>25</v>
      </c>
      <c r="Z5" s="77" t="s">
        <v>26</v>
      </c>
    </row>
    <row r="6" spans="1:26" ht="11.25">
      <c r="A6" s="168" t="s">
        <v>35</v>
      </c>
      <c r="B6" s="168" t="s">
        <v>432</v>
      </c>
      <c r="C6" s="79">
        <v>8</v>
      </c>
      <c r="D6" s="79">
        <v>26</v>
      </c>
      <c r="E6" s="79">
        <v>14</v>
      </c>
      <c r="F6" s="79">
        <v>20</v>
      </c>
      <c r="G6" s="79">
        <v>20</v>
      </c>
      <c r="H6" s="79">
        <v>3</v>
      </c>
      <c r="I6" s="79">
        <v>1</v>
      </c>
      <c r="J6" s="79">
        <v>1</v>
      </c>
      <c r="K6" s="79">
        <v>2</v>
      </c>
      <c r="L6" s="79">
        <v>30</v>
      </c>
      <c r="M6" s="84">
        <v>0.769</v>
      </c>
      <c r="N6" s="84">
        <v>0.793</v>
      </c>
      <c r="O6" s="84">
        <v>1.154</v>
      </c>
      <c r="P6" s="84">
        <v>1.947</v>
      </c>
      <c r="Q6" s="85">
        <v>22</v>
      </c>
      <c r="R6" s="79">
        <v>1</v>
      </c>
      <c r="S6" s="79">
        <v>1</v>
      </c>
      <c r="T6" s="79">
        <v>2</v>
      </c>
      <c r="U6" s="79">
        <v>0</v>
      </c>
      <c r="V6" s="79">
        <v>15</v>
      </c>
      <c r="W6" s="79">
        <v>12</v>
      </c>
      <c r="X6" s="84">
        <v>0.8</v>
      </c>
      <c r="Y6" s="79">
        <v>4</v>
      </c>
      <c r="Z6" s="79">
        <v>0</v>
      </c>
    </row>
    <row r="7" spans="1:26" ht="11.25">
      <c r="A7" s="168" t="s">
        <v>27</v>
      </c>
      <c r="B7" s="168" t="s">
        <v>352</v>
      </c>
      <c r="C7" s="79">
        <v>7</v>
      </c>
      <c r="D7" s="79">
        <v>17</v>
      </c>
      <c r="E7" s="79">
        <v>11</v>
      </c>
      <c r="F7" s="79">
        <v>13</v>
      </c>
      <c r="G7" s="79">
        <v>6</v>
      </c>
      <c r="H7" s="79">
        <v>1</v>
      </c>
      <c r="I7" s="79">
        <v>3</v>
      </c>
      <c r="J7" s="79">
        <v>0</v>
      </c>
      <c r="K7" s="79">
        <v>5</v>
      </c>
      <c r="L7" s="79">
        <v>25</v>
      </c>
      <c r="M7" s="84">
        <v>0.765</v>
      </c>
      <c r="N7" s="84">
        <v>0.75</v>
      </c>
      <c r="O7" s="84">
        <v>1.471</v>
      </c>
      <c r="P7" s="84">
        <v>2.221</v>
      </c>
      <c r="Q7" s="85">
        <v>16.4</v>
      </c>
      <c r="R7" s="79">
        <v>2</v>
      </c>
      <c r="S7" s="79">
        <v>0</v>
      </c>
      <c r="T7" s="79">
        <v>0</v>
      </c>
      <c r="U7" s="79">
        <v>0</v>
      </c>
      <c r="V7" s="79">
        <v>9</v>
      </c>
      <c r="W7" s="79">
        <v>8</v>
      </c>
      <c r="X7" s="84">
        <v>0.889</v>
      </c>
      <c r="Y7" s="79">
        <v>3</v>
      </c>
      <c r="Z7" s="79">
        <v>0</v>
      </c>
    </row>
    <row r="8" spans="1:26" ht="11.25">
      <c r="A8" s="168" t="s">
        <v>30</v>
      </c>
      <c r="B8" s="168" t="s">
        <v>352</v>
      </c>
      <c r="C8" s="79">
        <v>7</v>
      </c>
      <c r="D8" s="79">
        <v>24</v>
      </c>
      <c r="E8" s="79">
        <v>17</v>
      </c>
      <c r="F8" s="79">
        <v>18</v>
      </c>
      <c r="G8" s="79">
        <v>13</v>
      </c>
      <c r="H8" s="79">
        <v>3</v>
      </c>
      <c r="I8" s="79">
        <v>2</v>
      </c>
      <c r="J8" s="79">
        <v>2</v>
      </c>
      <c r="K8" s="79">
        <v>3</v>
      </c>
      <c r="L8" s="79">
        <v>34</v>
      </c>
      <c r="M8" s="84">
        <v>0.75</v>
      </c>
      <c r="N8" s="84">
        <v>0.778</v>
      </c>
      <c r="O8" s="84">
        <v>1.417</v>
      </c>
      <c r="P8" s="84">
        <v>2.194</v>
      </c>
      <c r="Q8" s="85">
        <v>24.1</v>
      </c>
      <c r="R8" s="79">
        <v>0</v>
      </c>
      <c r="S8" s="79">
        <v>0</v>
      </c>
      <c r="T8" s="79">
        <v>0</v>
      </c>
      <c r="U8" s="79">
        <v>0</v>
      </c>
      <c r="V8" s="79">
        <v>13</v>
      </c>
      <c r="W8" s="79">
        <v>11</v>
      </c>
      <c r="X8" s="84">
        <v>0.846</v>
      </c>
      <c r="Y8" s="79">
        <v>1</v>
      </c>
      <c r="Z8" s="79">
        <v>2</v>
      </c>
    </row>
    <row r="9" spans="1:26" ht="11.25">
      <c r="A9" s="168" t="s">
        <v>39</v>
      </c>
      <c r="B9" s="168" t="s">
        <v>432</v>
      </c>
      <c r="C9" s="79">
        <v>11</v>
      </c>
      <c r="D9" s="79">
        <v>39</v>
      </c>
      <c r="E9" s="79">
        <v>20</v>
      </c>
      <c r="F9" s="79">
        <v>29</v>
      </c>
      <c r="G9" s="79">
        <v>21</v>
      </c>
      <c r="H9" s="79">
        <v>10</v>
      </c>
      <c r="I9" s="79">
        <v>1</v>
      </c>
      <c r="J9" s="79">
        <v>5</v>
      </c>
      <c r="K9" s="79">
        <v>0</v>
      </c>
      <c r="L9" s="79">
        <v>56</v>
      </c>
      <c r="M9" s="84">
        <v>0.744</v>
      </c>
      <c r="N9" s="84">
        <v>0.75</v>
      </c>
      <c r="O9" s="84">
        <v>1.436</v>
      </c>
      <c r="P9" s="84">
        <v>2.186</v>
      </c>
      <c r="Q9" s="85">
        <v>41.6</v>
      </c>
      <c r="R9" s="79">
        <v>1</v>
      </c>
      <c r="S9" s="79">
        <v>1</v>
      </c>
      <c r="T9" s="79">
        <v>0</v>
      </c>
      <c r="U9" s="79">
        <v>1</v>
      </c>
      <c r="V9" s="79">
        <v>25</v>
      </c>
      <c r="W9" s="79">
        <v>20</v>
      </c>
      <c r="X9" s="84">
        <v>0.8</v>
      </c>
      <c r="Y9" s="79">
        <v>3</v>
      </c>
      <c r="Z9" s="79">
        <v>0</v>
      </c>
    </row>
    <row r="10" spans="1:26" ht="11.25">
      <c r="A10" s="168" t="s">
        <v>32</v>
      </c>
      <c r="B10" s="168" t="s">
        <v>296</v>
      </c>
      <c r="C10" s="79">
        <v>5</v>
      </c>
      <c r="D10" s="79">
        <v>19</v>
      </c>
      <c r="E10" s="79">
        <v>15</v>
      </c>
      <c r="F10" s="79">
        <v>14</v>
      </c>
      <c r="G10" s="79">
        <v>15</v>
      </c>
      <c r="H10" s="79">
        <v>2</v>
      </c>
      <c r="I10" s="79">
        <v>3</v>
      </c>
      <c r="J10" s="79">
        <v>4</v>
      </c>
      <c r="K10" s="79">
        <v>4</v>
      </c>
      <c r="L10" s="79">
        <v>38</v>
      </c>
      <c r="M10" s="84">
        <v>0.737</v>
      </c>
      <c r="N10" s="84">
        <v>0.783</v>
      </c>
      <c r="O10" s="84">
        <v>2</v>
      </c>
      <c r="P10" s="84">
        <v>2.783</v>
      </c>
      <c r="Q10" s="85">
        <v>26.6</v>
      </c>
      <c r="R10" s="79">
        <v>0</v>
      </c>
      <c r="S10" s="79">
        <v>0</v>
      </c>
      <c r="T10" s="79">
        <v>1</v>
      </c>
      <c r="U10" s="79">
        <v>0</v>
      </c>
      <c r="V10" s="79">
        <v>7</v>
      </c>
      <c r="W10" s="79">
        <v>6</v>
      </c>
      <c r="X10" s="84">
        <v>0.857</v>
      </c>
      <c r="Y10" s="79">
        <v>4</v>
      </c>
      <c r="Z10" s="79">
        <v>2</v>
      </c>
    </row>
    <row r="11" spans="1:26" ht="11.25">
      <c r="A11" s="168" t="s">
        <v>27</v>
      </c>
      <c r="B11" s="168" t="s">
        <v>28</v>
      </c>
      <c r="C11" s="79">
        <v>4</v>
      </c>
      <c r="D11" s="79">
        <v>11</v>
      </c>
      <c r="E11" s="79">
        <v>6</v>
      </c>
      <c r="F11" s="79">
        <v>8</v>
      </c>
      <c r="G11" s="79">
        <v>3</v>
      </c>
      <c r="H11" s="79">
        <v>1</v>
      </c>
      <c r="I11" s="79">
        <v>0</v>
      </c>
      <c r="J11" s="79">
        <v>0</v>
      </c>
      <c r="K11" s="79">
        <v>3</v>
      </c>
      <c r="L11" s="79">
        <v>12</v>
      </c>
      <c r="M11" s="84">
        <v>0.727</v>
      </c>
      <c r="N11" s="84">
        <v>0.857</v>
      </c>
      <c r="O11" s="84">
        <v>1.091</v>
      </c>
      <c r="P11" s="84">
        <v>1.948</v>
      </c>
      <c r="Q11" s="85">
        <v>7.1</v>
      </c>
      <c r="R11" s="79">
        <v>0</v>
      </c>
      <c r="S11" s="79">
        <v>1</v>
      </c>
      <c r="T11" s="79">
        <v>0</v>
      </c>
      <c r="U11" s="79">
        <v>0</v>
      </c>
      <c r="V11" s="79">
        <v>2</v>
      </c>
      <c r="W11" s="79">
        <v>2</v>
      </c>
      <c r="X11" s="84">
        <v>1</v>
      </c>
      <c r="Y11" s="79">
        <v>1</v>
      </c>
      <c r="Z11" s="79">
        <v>0</v>
      </c>
    </row>
    <row r="12" spans="1:26" ht="11.25">
      <c r="A12" s="168" t="s">
        <v>32</v>
      </c>
      <c r="B12" s="168" t="s">
        <v>352</v>
      </c>
      <c r="C12" s="79">
        <v>8</v>
      </c>
      <c r="D12" s="79">
        <v>29</v>
      </c>
      <c r="E12" s="79">
        <v>17</v>
      </c>
      <c r="F12" s="79">
        <v>21</v>
      </c>
      <c r="G12" s="79">
        <v>11</v>
      </c>
      <c r="H12" s="79">
        <v>8</v>
      </c>
      <c r="I12" s="79">
        <v>1</v>
      </c>
      <c r="J12" s="79">
        <v>1</v>
      </c>
      <c r="K12" s="79">
        <v>3</v>
      </c>
      <c r="L12" s="79">
        <v>37</v>
      </c>
      <c r="M12" s="84">
        <v>0.724</v>
      </c>
      <c r="N12" s="84">
        <v>0.781</v>
      </c>
      <c r="O12" s="84">
        <v>1.276</v>
      </c>
      <c r="P12" s="84">
        <v>2.057</v>
      </c>
      <c r="Q12" s="85">
        <v>25.5</v>
      </c>
      <c r="R12" s="79">
        <v>0</v>
      </c>
      <c r="S12" s="79">
        <v>1</v>
      </c>
      <c r="T12" s="79">
        <v>0</v>
      </c>
      <c r="U12" s="79">
        <v>0</v>
      </c>
      <c r="V12" s="79">
        <v>8</v>
      </c>
      <c r="W12" s="79">
        <v>5</v>
      </c>
      <c r="X12" s="84">
        <v>0.625</v>
      </c>
      <c r="Y12" s="79">
        <v>3</v>
      </c>
      <c r="Z12" s="79">
        <v>1</v>
      </c>
    </row>
    <row r="13" spans="1:26" ht="11.25">
      <c r="A13" s="168" t="s">
        <v>44</v>
      </c>
      <c r="B13" s="168" t="s">
        <v>176</v>
      </c>
      <c r="C13" s="79">
        <v>9</v>
      </c>
      <c r="D13" s="79">
        <v>36</v>
      </c>
      <c r="E13" s="79">
        <v>12</v>
      </c>
      <c r="F13" s="79">
        <v>26</v>
      </c>
      <c r="G13" s="79">
        <v>19</v>
      </c>
      <c r="H13" s="79">
        <v>3</v>
      </c>
      <c r="I13" s="79">
        <v>1</v>
      </c>
      <c r="J13" s="79">
        <v>5</v>
      </c>
      <c r="K13" s="79">
        <v>1</v>
      </c>
      <c r="L13" s="79">
        <v>47</v>
      </c>
      <c r="M13" s="84">
        <v>0.722</v>
      </c>
      <c r="N13" s="84">
        <v>0.757</v>
      </c>
      <c r="O13" s="84">
        <v>1.306</v>
      </c>
      <c r="P13" s="84">
        <v>2.062</v>
      </c>
      <c r="Q13" s="85">
        <v>33.6</v>
      </c>
      <c r="R13" s="79">
        <v>0</v>
      </c>
      <c r="S13" s="79">
        <v>1</v>
      </c>
      <c r="T13" s="79">
        <v>0</v>
      </c>
      <c r="U13" s="79">
        <v>0</v>
      </c>
      <c r="V13" s="79">
        <v>16</v>
      </c>
      <c r="W13" s="79">
        <v>12</v>
      </c>
      <c r="X13" s="84">
        <v>0.75</v>
      </c>
      <c r="Y13" s="79">
        <v>4</v>
      </c>
      <c r="Z13" s="79">
        <v>2</v>
      </c>
    </row>
    <row r="14" spans="1:26" ht="11.25">
      <c r="A14" s="168" t="s">
        <v>33</v>
      </c>
      <c r="B14" s="168" t="s">
        <v>432</v>
      </c>
      <c r="C14" s="79">
        <v>9</v>
      </c>
      <c r="D14" s="79">
        <v>31</v>
      </c>
      <c r="E14" s="79">
        <v>19</v>
      </c>
      <c r="F14" s="79">
        <v>22</v>
      </c>
      <c r="G14" s="79">
        <v>12</v>
      </c>
      <c r="H14" s="79">
        <v>0</v>
      </c>
      <c r="I14" s="79">
        <v>0</v>
      </c>
      <c r="J14" s="79">
        <v>0</v>
      </c>
      <c r="K14" s="79">
        <v>6</v>
      </c>
      <c r="L14" s="79">
        <v>28</v>
      </c>
      <c r="M14" s="84">
        <v>0.71</v>
      </c>
      <c r="N14" s="84">
        <v>0.811</v>
      </c>
      <c r="O14" s="84">
        <v>0.903</v>
      </c>
      <c r="P14" s="84">
        <v>1.714</v>
      </c>
      <c r="Q14" s="85">
        <v>16.6</v>
      </c>
      <c r="R14" s="79">
        <v>0</v>
      </c>
      <c r="S14" s="79">
        <v>2</v>
      </c>
      <c r="T14" s="79">
        <v>0</v>
      </c>
      <c r="U14" s="79">
        <v>0</v>
      </c>
      <c r="V14" s="79">
        <v>19</v>
      </c>
      <c r="W14" s="79">
        <v>14</v>
      </c>
      <c r="X14" s="84">
        <v>0.737</v>
      </c>
      <c r="Y14" s="79">
        <v>3</v>
      </c>
      <c r="Z14" s="79">
        <v>0</v>
      </c>
    </row>
    <row r="15" spans="1:26" ht="11.25">
      <c r="A15" s="168" t="s">
        <v>30</v>
      </c>
      <c r="B15" s="168" t="s">
        <v>432</v>
      </c>
      <c r="C15" s="79">
        <v>9</v>
      </c>
      <c r="D15" s="79">
        <v>31</v>
      </c>
      <c r="E15" s="79">
        <v>20</v>
      </c>
      <c r="F15" s="79">
        <v>22</v>
      </c>
      <c r="G15" s="79">
        <v>17</v>
      </c>
      <c r="H15" s="79">
        <v>8</v>
      </c>
      <c r="I15" s="79">
        <v>0</v>
      </c>
      <c r="J15" s="79">
        <v>3</v>
      </c>
      <c r="K15" s="79">
        <v>3</v>
      </c>
      <c r="L15" s="79">
        <v>42</v>
      </c>
      <c r="M15" s="84">
        <v>0.71</v>
      </c>
      <c r="N15" s="84">
        <v>0.8</v>
      </c>
      <c r="O15" s="84">
        <v>1.355</v>
      </c>
      <c r="P15" s="84">
        <v>2.155</v>
      </c>
      <c r="Q15" s="85">
        <v>28.7</v>
      </c>
      <c r="R15" s="79">
        <v>1</v>
      </c>
      <c r="S15" s="79">
        <v>3</v>
      </c>
      <c r="T15" s="79">
        <v>0</v>
      </c>
      <c r="U15" s="79">
        <v>0</v>
      </c>
      <c r="V15" s="79">
        <v>19</v>
      </c>
      <c r="W15" s="79">
        <v>14</v>
      </c>
      <c r="X15" s="84">
        <v>0.737</v>
      </c>
      <c r="Y15" s="79">
        <v>4</v>
      </c>
      <c r="Z15" s="79">
        <v>2</v>
      </c>
    </row>
    <row r="16" spans="1:26" ht="11.25">
      <c r="A16" s="168" t="s">
        <v>29</v>
      </c>
      <c r="B16" s="168" t="s">
        <v>433</v>
      </c>
      <c r="C16" s="79">
        <v>8</v>
      </c>
      <c r="D16" s="79">
        <v>24</v>
      </c>
      <c r="E16" s="79">
        <v>15</v>
      </c>
      <c r="F16" s="79">
        <v>17</v>
      </c>
      <c r="G16" s="79">
        <v>17</v>
      </c>
      <c r="H16" s="79">
        <v>1</v>
      </c>
      <c r="I16" s="79">
        <v>0</v>
      </c>
      <c r="J16" s="79">
        <v>4</v>
      </c>
      <c r="K16" s="79">
        <v>6</v>
      </c>
      <c r="L16" s="79">
        <v>36</v>
      </c>
      <c r="M16" s="84">
        <v>0.708</v>
      </c>
      <c r="N16" s="84">
        <v>0.8</v>
      </c>
      <c r="O16" s="84">
        <v>1.5</v>
      </c>
      <c r="P16" s="84">
        <v>2.3</v>
      </c>
      <c r="Q16" s="85">
        <v>23</v>
      </c>
      <c r="R16" s="79">
        <v>0</v>
      </c>
      <c r="S16" s="79">
        <v>1</v>
      </c>
      <c r="T16" s="79">
        <v>0</v>
      </c>
      <c r="U16" s="79">
        <v>0</v>
      </c>
      <c r="V16" s="79">
        <v>6</v>
      </c>
      <c r="W16" s="79">
        <v>4</v>
      </c>
      <c r="X16" s="84">
        <v>0.667</v>
      </c>
      <c r="Y16" s="79">
        <v>2</v>
      </c>
      <c r="Z16" s="79">
        <v>2</v>
      </c>
    </row>
    <row r="17" spans="1:26" ht="11.25">
      <c r="A17" s="168" t="s">
        <v>29</v>
      </c>
      <c r="B17" s="168" t="s">
        <v>352</v>
      </c>
      <c r="C17" s="79">
        <v>8</v>
      </c>
      <c r="D17" s="79">
        <v>20</v>
      </c>
      <c r="E17" s="79">
        <v>16</v>
      </c>
      <c r="F17" s="79">
        <v>14</v>
      </c>
      <c r="G17" s="79">
        <v>15</v>
      </c>
      <c r="H17" s="79">
        <v>3</v>
      </c>
      <c r="I17" s="79">
        <v>2</v>
      </c>
      <c r="J17" s="79">
        <v>0</v>
      </c>
      <c r="K17" s="79">
        <v>6</v>
      </c>
      <c r="L17" s="79">
        <v>27</v>
      </c>
      <c r="M17" s="84">
        <v>0.7</v>
      </c>
      <c r="N17" s="84">
        <v>0.741</v>
      </c>
      <c r="O17" s="84">
        <v>1.35</v>
      </c>
      <c r="P17" s="84">
        <v>2.091</v>
      </c>
      <c r="Q17" s="85">
        <v>16.2</v>
      </c>
      <c r="R17" s="79">
        <v>1</v>
      </c>
      <c r="S17" s="79">
        <v>0</v>
      </c>
      <c r="T17" s="79">
        <v>0</v>
      </c>
      <c r="U17" s="79">
        <v>1</v>
      </c>
      <c r="V17" s="79">
        <v>18</v>
      </c>
      <c r="W17" s="79">
        <v>15</v>
      </c>
      <c r="X17" s="84">
        <v>0.833</v>
      </c>
      <c r="Y17" s="79">
        <v>3</v>
      </c>
      <c r="Z17" s="79">
        <v>0</v>
      </c>
    </row>
    <row r="18" spans="1:26" ht="11.25">
      <c r="A18" s="168" t="s">
        <v>30</v>
      </c>
      <c r="B18" s="168" t="s">
        <v>31</v>
      </c>
      <c r="C18" s="79">
        <v>7</v>
      </c>
      <c r="D18" s="79">
        <v>23</v>
      </c>
      <c r="E18" s="79">
        <v>13</v>
      </c>
      <c r="F18" s="79">
        <v>16</v>
      </c>
      <c r="G18" s="79">
        <v>12</v>
      </c>
      <c r="H18" s="79">
        <v>3</v>
      </c>
      <c r="I18" s="79">
        <v>1</v>
      </c>
      <c r="J18" s="79">
        <v>3</v>
      </c>
      <c r="K18" s="79">
        <v>2</v>
      </c>
      <c r="L18" s="79">
        <v>32</v>
      </c>
      <c r="M18" s="84">
        <v>0.696</v>
      </c>
      <c r="N18" s="84">
        <v>0.76</v>
      </c>
      <c r="O18" s="84">
        <v>1.391</v>
      </c>
      <c r="P18" s="84">
        <v>2.151</v>
      </c>
      <c r="Q18" s="85">
        <v>21.6</v>
      </c>
      <c r="R18" s="79">
        <v>0</v>
      </c>
      <c r="S18" s="79">
        <v>1</v>
      </c>
      <c r="T18" s="79">
        <v>0</v>
      </c>
      <c r="U18" s="79">
        <v>0</v>
      </c>
      <c r="V18" s="79">
        <v>10</v>
      </c>
      <c r="W18" s="79">
        <v>6</v>
      </c>
      <c r="X18" s="84">
        <v>0.6</v>
      </c>
      <c r="Y18" s="79">
        <v>3</v>
      </c>
      <c r="Z18" s="79">
        <v>0</v>
      </c>
    </row>
    <row r="19" spans="1:26" ht="11.25">
      <c r="A19" s="168" t="s">
        <v>41</v>
      </c>
      <c r="B19" s="168" t="s">
        <v>432</v>
      </c>
      <c r="C19" s="79">
        <v>10</v>
      </c>
      <c r="D19" s="79">
        <v>29</v>
      </c>
      <c r="E19" s="79">
        <v>17</v>
      </c>
      <c r="F19" s="79">
        <v>20</v>
      </c>
      <c r="G19" s="79">
        <v>9</v>
      </c>
      <c r="H19" s="79">
        <v>2</v>
      </c>
      <c r="I19" s="79">
        <v>2</v>
      </c>
      <c r="J19" s="79">
        <v>0</v>
      </c>
      <c r="K19" s="79">
        <v>3</v>
      </c>
      <c r="L19" s="79">
        <v>29</v>
      </c>
      <c r="M19" s="84">
        <v>0.69</v>
      </c>
      <c r="N19" s="84">
        <v>0.676</v>
      </c>
      <c r="O19" s="84">
        <v>1</v>
      </c>
      <c r="P19" s="84">
        <v>1.676</v>
      </c>
      <c r="Q19" s="85">
        <v>18.7</v>
      </c>
      <c r="R19" s="79">
        <v>2</v>
      </c>
      <c r="S19" s="79">
        <v>0</v>
      </c>
      <c r="T19" s="79">
        <v>0</v>
      </c>
      <c r="U19" s="79">
        <v>0</v>
      </c>
      <c r="V19" s="79">
        <v>15</v>
      </c>
      <c r="W19" s="79">
        <v>11</v>
      </c>
      <c r="X19" s="84">
        <v>0.733</v>
      </c>
      <c r="Y19" s="79">
        <v>3</v>
      </c>
      <c r="Z19" s="79">
        <v>1</v>
      </c>
    </row>
    <row r="20" spans="1:26" ht="11.25">
      <c r="A20" s="168" t="s">
        <v>37</v>
      </c>
      <c r="B20" s="168" t="s">
        <v>296</v>
      </c>
      <c r="C20" s="79">
        <v>5</v>
      </c>
      <c r="D20" s="79">
        <v>16</v>
      </c>
      <c r="E20" s="79">
        <v>13</v>
      </c>
      <c r="F20" s="79">
        <v>11</v>
      </c>
      <c r="G20" s="79">
        <v>8</v>
      </c>
      <c r="H20" s="79">
        <v>2</v>
      </c>
      <c r="I20" s="79">
        <v>0</v>
      </c>
      <c r="J20" s="79">
        <v>1</v>
      </c>
      <c r="K20" s="79">
        <v>4</v>
      </c>
      <c r="L20" s="79">
        <v>20</v>
      </c>
      <c r="M20" s="84">
        <v>0.688</v>
      </c>
      <c r="N20" s="84">
        <v>0.762</v>
      </c>
      <c r="O20" s="84">
        <v>1.25</v>
      </c>
      <c r="P20" s="84">
        <v>2.012</v>
      </c>
      <c r="Q20" s="85">
        <v>12</v>
      </c>
      <c r="R20" s="79">
        <v>1</v>
      </c>
      <c r="S20" s="79">
        <v>1</v>
      </c>
      <c r="T20" s="79">
        <v>0</v>
      </c>
      <c r="U20" s="79">
        <v>0</v>
      </c>
      <c r="V20" s="79">
        <v>14</v>
      </c>
      <c r="W20" s="79">
        <v>11</v>
      </c>
      <c r="X20" s="84">
        <v>0.786</v>
      </c>
      <c r="Y20" s="79">
        <v>3</v>
      </c>
      <c r="Z20" s="79">
        <v>0</v>
      </c>
    </row>
    <row r="21" spans="1:26" ht="11.25">
      <c r="A21" s="168" t="s">
        <v>32</v>
      </c>
      <c r="B21" s="168" t="s">
        <v>433</v>
      </c>
      <c r="C21" s="79">
        <v>7</v>
      </c>
      <c r="D21" s="79">
        <v>19</v>
      </c>
      <c r="E21" s="79">
        <v>10</v>
      </c>
      <c r="F21" s="79">
        <v>13</v>
      </c>
      <c r="G21" s="79">
        <v>8</v>
      </c>
      <c r="H21" s="79">
        <v>1</v>
      </c>
      <c r="I21" s="79">
        <v>2</v>
      </c>
      <c r="J21" s="79">
        <v>0</v>
      </c>
      <c r="K21" s="79">
        <v>4</v>
      </c>
      <c r="L21" s="79">
        <v>22</v>
      </c>
      <c r="M21" s="84">
        <v>0.684</v>
      </c>
      <c r="N21" s="84">
        <v>0.708</v>
      </c>
      <c r="O21" s="84">
        <v>1.158</v>
      </c>
      <c r="P21" s="84">
        <v>1.866</v>
      </c>
      <c r="Q21" s="85">
        <v>13.3</v>
      </c>
      <c r="R21" s="79">
        <v>1</v>
      </c>
      <c r="S21" s="79">
        <v>0</v>
      </c>
      <c r="T21" s="79">
        <v>0</v>
      </c>
      <c r="U21" s="79">
        <v>0</v>
      </c>
      <c r="V21" s="79">
        <v>6</v>
      </c>
      <c r="W21" s="79">
        <v>5</v>
      </c>
      <c r="X21" s="84">
        <v>0.833</v>
      </c>
      <c r="Y21" s="79">
        <v>1</v>
      </c>
      <c r="Z21" s="79">
        <v>0</v>
      </c>
    </row>
    <row r="22" spans="1:26" ht="11.25">
      <c r="A22" s="168" t="s">
        <v>131</v>
      </c>
      <c r="B22" s="168" t="s">
        <v>432</v>
      </c>
      <c r="C22" s="79">
        <v>10</v>
      </c>
      <c r="D22" s="79">
        <v>33</v>
      </c>
      <c r="E22" s="79">
        <v>20</v>
      </c>
      <c r="F22" s="79">
        <v>22</v>
      </c>
      <c r="G22" s="79">
        <v>27</v>
      </c>
      <c r="H22" s="79">
        <v>2</v>
      </c>
      <c r="I22" s="79">
        <v>2</v>
      </c>
      <c r="J22" s="79">
        <v>7</v>
      </c>
      <c r="K22" s="79">
        <v>2</v>
      </c>
      <c r="L22" s="79">
        <v>51</v>
      </c>
      <c r="M22" s="84">
        <v>0.667</v>
      </c>
      <c r="N22" s="84">
        <v>0.714</v>
      </c>
      <c r="O22" s="84">
        <v>1.545</v>
      </c>
      <c r="P22" s="84">
        <v>2.26</v>
      </c>
      <c r="Q22" s="85">
        <v>33.6</v>
      </c>
      <c r="R22" s="79">
        <v>0</v>
      </c>
      <c r="S22" s="79">
        <v>1</v>
      </c>
      <c r="T22" s="79">
        <v>0</v>
      </c>
      <c r="U22" s="79">
        <v>0</v>
      </c>
      <c r="V22" s="79">
        <v>22</v>
      </c>
      <c r="W22" s="79">
        <v>16</v>
      </c>
      <c r="X22" s="84">
        <v>0.727</v>
      </c>
      <c r="Y22" s="79">
        <v>2</v>
      </c>
      <c r="Z22" s="79">
        <v>0</v>
      </c>
    </row>
    <row r="23" spans="1:26" ht="11.25">
      <c r="A23" s="168" t="s">
        <v>33</v>
      </c>
      <c r="B23" s="168" t="s">
        <v>28</v>
      </c>
      <c r="C23" s="79">
        <v>6</v>
      </c>
      <c r="D23" s="79">
        <v>24</v>
      </c>
      <c r="E23" s="79">
        <v>8</v>
      </c>
      <c r="F23" s="79">
        <v>16</v>
      </c>
      <c r="G23" s="79">
        <v>7</v>
      </c>
      <c r="H23" s="79">
        <v>0</v>
      </c>
      <c r="I23" s="79">
        <v>0</v>
      </c>
      <c r="J23" s="79">
        <v>0</v>
      </c>
      <c r="K23" s="79">
        <v>3</v>
      </c>
      <c r="L23" s="79">
        <v>19</v>
      </c>
      <c r="M23" s="84">
        <v>0.667</v>
      </c>
      <c r="N23" s="84">
        <v>0.741</v>
      </c>
      <c r="O23" s="84">
        <v>0.792</v>
      </c>
      <c r="P23" s="84">
        <v>1.532</v>
      </c>
      <c r="Q23" s="85">
        <v>11.3</v>
      </c>
      <c r="R23" s="79">
        <v>0</v>
      </c>
      <c r="S23" s="79">
        <v>1</v>
      </c>
      <c r="T23" s="79">
        <v>0</v>
      </c>
      <c r="U23" s="79">
        <v>1</v>
      </c>
      <c r="V23" s="79">
        <v>12</v>
      </c>
      <c r="W23" s="79">
        <v>9</v>
      </c>
      <c r="X23" s="84">
        <v>0.75</v>
      </c>
      <c r="Y23" s="79">
        <v>1</v>
      </c>
      <c r="Z23" s="79">
        <v>0</v>
      </c>
    </row>
    <row r="24" spans="1:26" ht="11.25">
      <c r="A24" s="168" t="s">
        <v>35</v>
      </c>
      <c r="B24" s="168" t="s">
        <v>352</v>
      </c>
      <c r="C24" s="79">
        <v>7</v>
      </c>
      <c r="D24" s="79">
        <v>21</v>
      </c>
      <c r="E24" s="79">
        <v>9</v>
      </c>
      <c r="F24" s="79">
        <v>14</v>
      </c>
      <c r="G24" s="79">
        <v>24</v>
      </c>
      <c r="H24" s="79">
        <v>4</v>
      </c>
      <c r="I24" s="79">
        <v>0</v>
      </c>
      <c r="J24" s="79">
        <v>3</v>
      </c>
      <c r="K24" s="79">
        <v>4</v>
      </c>
      <c r="L24" s="79">
        <v>31</v>
      </c>
      <c r="M24" s="84">
        <v>0.667</v>
      </c>
      <c r="N24" s="84">
        <v>0.667</v>
      </c>
      <c r="O24" s="84">
        <v>1.476</v>
      </c>
      <c r="P24" s="84">
        <v>2.143</v>
      </c>
      <c r="Q24" s="85">
        <v>19.4</v>
      </c>
      <c r="R24" s="79">
        <v>2</v>
      </c>
      <c r="S24" s="79">
        <v>0</v>
      </c>
      <c r="T24" s="79">
        <v>0</v>
      </c>
      <c r="U24" s="79">
        <v>1</v>
      </c>
      <c r="V24" s="79">
        <v>19</v>
      </c>
      <c r="W24" s="79">
        <v>15</v>
      </c>
      <c r="X24" s="84">
        <v>0.789</v>
      </c>
      <c r="Y24" s="79">
        <v>3</v>
      </c>
      <c r="Z24" s="79">
        <v>0</v>
      </c>
    </row>
    <row r="25" spans="1:26" ht="11.25">
      <c r="A25" s="168" t="s">
        <v>131</v>
      </c>
      <c r="B25" s="168" t="s">
        <v>296</v>
      </c>
      <c r="C25" s="79">
        <v>5</v>
      </c>
      <c r="D25" s="79">
        <v>15</v>
      </c>
      <c r="E25" s="79">
        <v>8</v>
      </c>
      <c r="F25" s="79">
        <v>10</v>
      </c>
      <c r="G25" s="79">
        <v>17</v>
      </c>
      <c r="H25" s="79">
        <v>2</v>
      </c>
      <c r="I25" s="79">
        <v>1</v>
      </c>
      <c r="J25" s="79">
        <v>3</v>
      </c>
      <c r="K25" s="79">
        <v>4</v>
      </c>
      <c r="L25" s="79">
        <v>27</v>
      </c>
      <c r="M25" s="84">
        <v>0.667</v>
      </c>
      <c r="N25" s="84">
        <v>0.7</v>
      </c>
      <c r="O25" s="84">
        <v>1.8</v>
      </c>
      <c r="P25" s="84">
        <v>2.5</v>
      </c>
      <c r="Q25" s="85">
        <v>16.9</v>
      </c>
      <c r="R25" s="79">
        <v>1</v>
      </c>
      <c r="S25" s="79">
        <v>0</v>
      </c>
      <c r="T25" s="79">
        <v>0</v>
      </c>
      <c r="U25" s="79">
        <v>1</v>
      </c>
      <c r="V25" s="79">
        <v>12</v>
      </c>
      <c r="W25" s="79">
        <v>9</v>
      </c>
      <c r="X25" s="84">
        <v>0.75</v>
      </c>
      <c r="Y25" s="79">
        <v>1</v>
      </c>
      <c r="Z25" s="79">
        <v>0</v>
      </c>
    </row>
    <row r="26" spans="1:26" ht="11.25">
      <c r="A26" s="168" t="s">
        <v>27</v>
      </c>
      <c r="B26" s="168" t="s">
        <v>296</v>
      </c>
      <c r="C26" s="79">
        <v>4</v>
      </c>
      <c r="D26" s="79">
        <v>12</v>
      </c>
      <c r="E26" s="79">
        <v>5</v>
      </c>
      <c r="F26" s="79">
        <v>8</v>
      </c>
      <c r="G26" s="79">
        <v>7</v>
      </c>
      <c r="H26" s="79">
        <v>0</v>
      </c>
      <c r="I26" s="79">
        <v>1</v>
      </c>
      <c r="J26" s="79">
        <v>0</v>
      </c>
      <c r="K26" s="79">
        <v>0</v>
      </c>
      <c r="L26" s="79">
        <v>10</v>
      </c>
      <c r="M26" s="84">
        <v>0.667</v>
      </c>
      <c r="N26" s="84">
        <v>0.571</v>
      </c>
      <c r="O26" s="84">
        <v>0.833</v>
      </c>
      <c r="P26" s="84">
        <v>1.405</v>
      </c>
      <c r="Q26" s="85">
        <v>6.7</v>
      </c>
      <c r="R26" s="79">
        <v>2</v>
      </c>
      <c r="S26" s="79">
        <v>0</v>
      </c>
      <c r="T26" s="79">
        <v>1</v>
      </c>
      <c r="U26" s="79">
        <v>0</v>
      </c>
      <c r="V26" s="79">
        <v>7</v>
      </c>
      <c r="W26" s="79">
        <v>5</v>
      </c>
      <c r="X26" s="84">
        <v>0.714</v>
      </c>
      <c r="Y26" s="79">
        <v>3</v>
      </c>
      <c r="Z26" s="79">
        <v>1</v>
      </c>
    </row>
    <row r="27" spans="1:26" ht="11.25">
      <c r="A27" s="168" t="s">
        <v>34</v>
      </c>
      <c r="B27" s="168" t="s">
        <v>433</v>
      </c>
      <c r="C27" s="79">
        <v>6</v>
      </c>
      <c r="D27" s="79">
        <v>17</v>
      </c>
      <c r="E27" s="79">
        <v>9</v>
      </c>
      <c r="F27" s="79">
        <v>11</v>
      </c>
      <c r="G27" s="79">
        <v>5</v>
      </c>
      <c r="H27" s="79">
        <v>0</v>
      </c>
      <c r="I27" s="79">
        <v>0</v>
      </c>
      <c r="J27" s="79">
        <v>0</v>
      </c>
      <c r="K27" s="79">
        <v>2</v>
      </c>
      <c r="L27" s="79">
        <v>13</v>
      </c>
      <c r="M27" s="84">
        <v>0.647</v>
      </c>
      <c r="N27" s="84">
        <v>0.619</v>
      </c>
      <c r="O27" s="84">
        <v>0.765</v>
      </c>
      <c r="P27" s="84">
        <v>1.384</v>
      </c>
      <c r="Q27" s="85">
        <v>7.5</v>
      </c>
      <c r="R27" s="79">
        <v>2</v>
      </c>
      <c r="S27" s="79">
        <v>0</v>
      </c>
      <c r="T27" s="79">
        <v>0</v>
      </c>
      <c r="U27" s="79">
        <v>0</v>
      </c>
      <c r="V27" s="79">
        <v>2</v>
      </c>
      <c r="W27" s="79">
        <v>2</v>
      </c>
      <c r="X27" s="84">
        <v>1</v>
      </c>
      <c r="Y27" s="79">
        <v>1</v>
      </c>
      <c r="Z27" s="79">
        <v>0</v>
      </c>
    </row>
    <row r="28" spans="1:26" ht="11.25">
      <c r="A28" s="168" t="s">
        <v>33</v>
      </c>
      <c r="B28" s="168" t="s">
        <v>296</v>
      </c>
      <c r="C28" s="79">
        <v>5</v>
      </c>
      <c r="D28" s="79">
        <v>17</v>
      </c>
      <c r="E28" s="79">
        <v>9</v>
      </c>
      <c r="F28" s="79">
        <v>11</v>
      </c>
      <c r="G28" s="79">
        <v>4</v>
      </c>
      <c r="H28" s="79">
        <v>0</v>
      </c>
      <c r="I28" s="79">
        <v>0</v>
      </c>
      <c r="J28" s="79">
        <v>0</v>
      </c>
      <c r="K28" s="79">
        <v>4</v>
      </c>
      <c r="L28" s="79">
        <v>15</v>
      </c>
      <c r="M28" s="84">
        <v>0.647</v>
      </c>
      <c r="N28" s="84">
        <v>0.714</v>
      </c>
      <c r="O28" s="84">
        <v>0.882</v>
      </c>
      <c r="P28" s="84">
        <v>1.597</v>
      </c>
      <c r="Q28" s="85">
        <v>7.9</v>
      </c>
      <c r="R28" s="79">
        <v>0</v>
      </c>
      <c r="S28" s="79">
        <v>0</v>
      </c>
      <c r="T28" s="79">
        <v>0</v>
      </c>
      <c r="U28" s="79">
        <v>0</v>
      </c>
      <c r="V28" s="79">
        <v>8</v>
      </c>
      <c r="W28" s="79">
        <v>6</v>
      </c>
      <c r="X28" s="84">
        <v>0.75</v>
      </c>
      <c r="Y28" s="79">
        <v>3</v>
      </c>
      <c r="Z28" s="79">
        <v>1</v>
      </c>
    </row>
    <row r="29" spans="1:26" ht="11.25">
      <c r="A29" s="168" t="s">
        <v>35</v>
      </c>
      <c r="B29" s="168" t="s">
        <v>433</v>
      </c>
      <c r="C29" s="79">
        <v>8</v>
      </c>
      <c r="D29" s="79">
        <v>28</v>
      </c>
      <c r="E29" s="79">
        <v>13</v>
      </c>
      <c r="F29" s="79">
        <v>18</v>
      </c>
      <c r="G29" s="79">
        <v>15</v>
      </c>
      <c r="H29" s="79">
        <v>0</v>
      </c>
      <c r="I29" s="79">
        <v>1</v>
      </c>
      <c r="J29" s="79">
        <v>2</v>
      </c>
      <c r="K29" s="79">
        <v>1</v>
      </c>
      <c r="L29" s="79">
        <v>27</v>
      </c>
      <c r="M29" s="84">
        <v>0.643</v>
      </c>
      <c r="N29" s="84">
        <v>0.633</v>
      </c>
      <c r="O29" s="84">
        <v>0.964</v>
      </c>
      <c r="P29" s="84">
        <v>1.598</v>
      </c>
      <c r="Q29" s="85">
        <v>17</v>
      </c>
      <c r="R29" s="79">
        <v>1</v>
      </c>
      <c r="S29" s="79">
        <v>0</v>
      </c>
      <c r="T29" s="79">
        <v>1</v>
      </c>
      <c r="U29" s="79">
        <v>0</v>
      </c>
      <c r="V29" s="79">
        <v>7</v>
      </c>
      <c r="W29" s="79">
        <v>4</v>
      </c>
      <c r="X29" s="84">
        <v>0.571</v>
      </c>
      <c r="Y29" s="79">
        <v>3</v>
      </c>
      <c r="Z29" s="79">
        <v>1</v>
      </c>
    </row>
    <row r="30" spans="1:26" ht="11.25">
      <c r="A30" s="168" t="s">
        <v>36</v>
      </c>
      <c r="B30" s="168" t="s">
        <v>434</v>
      </c>
      <c r="C30" s="79">
        <v>9</v>
      </c>
      <c r="D30" s="79">
        <v>28</v>
      </c>
      <c r="E30" s="79">
        <v>7</v>
      </c>
      <c r="F30" s="79">
        <v>18</v>
      </c>
      <c r="G30" s="79">
        <v>8</v>
      </c>
      <c r="H30" s="79">
        <v>0</v>
      </c>
      <c r="I30" s="79">
        <v>2</v>
      </c>
      <c r="J30" s="79">
        <v>2</v>
      </c>
      <c r="K30" s="79">
        <v>0</v>
      </c>
      <c r="L30" s="79">
        <v>28</v>
      </c>
      <c r="M30" s="84">
        <v>0.643</v>
      </c>
      <c r="N30" s="84">
        <v>0.724</v>
      </c>
      <c r="O30" s="84">
        <v>1</v>
      </c>
      <c r="P30" s="84">
        <v>1.724</v>
      </c>
      <c r="Q30" s="85">
        <v>18</v>
      </c>
      <c r="R30" s="79">
        <v>1</v>
      </c>
      <c r="S30" s="79">
        <v>3</v>
      </c>
      <c r="T30" s="79">
        <v>1</v>
      </c>
      <c r="U30" s="79">
        <v>1</v>
      </c>
      <c r="V30" s="79">
        <v>8</v>
      </c>
      <c r="W30" s="79">
        <v>3</v>
      </c>
      <c r="X30" s="84">
        <v>0.375</v>
      </c>
      <c r="Y30" s="79">
        <v>4</v>
      </c>
      <c r="Z30" s="79">
        <v>1</v>
      </c>
    </row>
    <row r="31" spans="1:26" ht="11.25">
      <c r="A31" s="168" t="s">
        <v>30</v>
      </c>
      <c r="B31" s="168" t="s">
        <v>296</v>
      </c>
      <c r="C31" s="79">
        <v>5</v>
      </c>
      <c r="D31" s="79">
        <v>22</v>
      </c>
      <c r="E31" s="79">
        <v>12</v>
      </c>
      <c r="F31" s="79">
        <v>14</v>
      </c>
      <c r="G31" s="79">
        <v>7</v>
      </c>
      <c r="H31" s="79">
        <v>2</v>
      </c>
      <c r="I31" s="79">
        <v>1</v>
      </c>
      <c r="J31" s="79">
        <v>1</v>
      </c>
      <c r="K31" s="79">
        <v>1</v>
      </c>
      <c r="L31" s="79">
        <v>22</v>
      </c>
      <c r="M31" s="84">
        <v>0.636</v>
      </c>
      <c r="N31" s="84">
        <v>0.652</v>
      </c>
      <c r="O31" s="84">
        <v>1</v>
      </c>
      <c r="P31" s="84">
        <v>1.652</v>
      </c>
      <c r="Q31" s="85">
        <v>13.7</v>
      </c>
      <c r="R31" s="79">
        <v>0</v>
      </c>
      <c r="S31" s="79">
        <v>0</v>
      </c>
      <c r="T31" s="79">
        <v>0</v>
      </c>
      <c r="U31" s="79">
        <v>0</v>
      </c>
      <c r="V31" s="79">
        <v>10</v>
      </c>
      <c r="W31" s="79">
        <v>6</v>
      </c>
      <c r="X31" s="84">
        <v>0.6</v>
      </c>
      <c r="Y31" s="79">
        <v>1</v>
      </c>
      <c r="Z31" s="79">
        <v>1</v>
      </c>
    </row>
    <row r="32" spans="1:26" ht="11.25">
      <c r="A32" s="168" t="s">
        <v>39</v>
      </c>
      <c r="B32" s="168" t="s">
        <v>296</v>
      </c>
      <c r="C32" s="79">
        <v>4</v>
      </c>
      <c r="D32" s="79">
        <v>11</v>
      </c>
      <c r="E32" s="79">
        <v>7</v>
      </c>
      <c r="F32" s="79">
        <v>7</v>
      </c>
      <c r="G32" s="79">
        <v>8</v>
      </c>
      <c r="H32" s="79">
        <v>2</v>
      </c>
      <c r="I32" s="79">
        <v>0</v>
      </c>
      <c r="J32" s="79">
        <v>2</v>
      </c>
      <c r="K32" s="79">
        <v>1</v>
      </c>
      <c r="L32" s="79">
        <v>16</v>
      </c>
      <c r="M32" s="84">
        <v>0.636</v>
      </c>
      <c r="N32" s="84">
        <v>0.667</v>
      </c>
      <c r="O32" s="84">
        <v>1.455</v>
      </c>
      <c r="P32" s="84">
        <v>2.121</v>
      </c>
      <c r="Q32" s="85">
        <v>10</v>
      </c>
      <c r="R32" s="79">
        <v>0</v>
      </c>
      <c r="S32" s="79">
        <v>0</v>
      </c>
      <c r="T32" s="79">
        <v>0</v>
      </c>
      <c r="U32" s="79">
        <v>0</v>
      </c>
      <c r="V32" s="79">
        <v>9</v>
      </c>
      <c r="W32" s="79">
        <v>7</v>
      </c>
      <c r="X32" s="84">
        <v>0.778</v>
      </c>
      <c r="Y32" s="79">
        <v>1</v>
      </c>
      <c r="Z32" s="79">
        <v>0</v>
      </c>
    </row>
    <row r="33" spans="1:26" ht="11.25">
      <c r="A33" s="168" t="s">
        <v>29</v>
      </c>
      <c r="B33" s="168" t="s">
        <v>176</v>
      </c>
      <c r="C33" s="79">
        <v>9</v>
      </c>
      <c r="D33" s="79">
        <v>30</v>
      </c>
      <c r="E33" s="79">
        <v>15</v>
      </c>
      <c r="F33" s="79">
        <v>19</v>
      </c>
      <c r="G33" s="79">
        <v>18</v>
      </c>
      <c r="H33" s="79">
        <v>3</v>
      </c>
      <c r="I33" s="79">
        <v>0</v>
      </c>
      <c r="J33" s="79">
        <v>2</v>
      </c>
      <c r="K33" s="79">
        <v>6</v>
      </c>
      <c r="L33" s="79">
        <v>34</v>
      </c>
      <c r="M33" s="84">
        <v>0.633</v>
      </c>
      <c r="N33" s="84">
        <v>0.676</v>
      </c>
      <c r="O33" s="84">
        <v>1.133</v>
      </c>
      <c r="P33" s="84">
        <v>1.809</v>
      </c>
      <c r="Q33" s="85">
        <v>19.4</v>
      </c>
      <c r="R33" s="79">
        <v>1</v>
      </c>
      <c r="S33" s="79">
        <v>0</v>
      </c>
      <c r="T33" s="79">
        <v>0</v>
      </c>
      <c r="U33" s="79">
        <v>1</v>
      </c>
      <c r="V33" s="79">
        <v>18</v>
      </c>
      <c r="W33" s="79">
        <v>13</v>
      </c>
      <c r="X33" s="84">
        <v>0.722</v>
      </c>
      <c r="Y33" s="79">
        <v>6</v>
      </c>
      <c r="Z33" s="79">
        <v>0</v>
      </c>
    </row>
    <row r="34" spans="1:26" ht="11.25">
      <c r="A34" s="168" t="s">
        <v>37</v>
      </c>
      <c r="B34" s="168" t="s">
        <v>432</v>
      </c>
      <c r="C34" s="79">
        <v>11</v>
      </c>
      <c r="D34" s="79">
        <v>38</v>
      </c>
      <c r="E34" s="79">
        <v>20</v>
      </c>
      <c r="F34" s="79">
        <v>24</v>
      </c>
      <c r="G34" s="79">
        <v>21</v>
      </c>
      <c r="H34" s="79">
        <v>6</v>
      </c>
      <c r="I34" s="79">
        <v>2</v>
      </c>
      <c r="J34" s="79">
        <v>1</v>
      </c>
      <c r="K34" s="79">
        <v>0</v>
      </c>
      <c r="L34" s="79">
        <v>37</v>
      </c>
      <c r="M34" s="84">
        <v>0.632</v>
      </c>
      <c r="N34" s="84">
        <v>0.632</v>
      </c>
      <c r="O34" s="84">
        <v>0.974</v>
      </c>
      <c r="P34" s="84">
        <v>1.605</v>
      </c>
      <c r="Q34" s="85">
        <v>23.4</v>
      </c>
      <c r="R34" s="79">
        <v>0</v>
      </c>
      <c r="S34" s="79">
        <v>0</v>
      </c>
      <c r="T34" s="79">
        <v>0</v>
      </c>
      <c r="U34" s="79">
        <v>0</v>
      </c>
      <c r="V34" s="79">
        <v>26</v>
      </c>
      <c r="W34" s="79">
        <v>18</v>
      </c>
      <c r="X34" s="84">
        <v>0.692</v>
      </c>
      <c r="Y34" s="79">
        <v>6</v>
      </c>
      <c r="Z34" s="79">
        <v>2</v>
      </c>
    </row>
    <row r="35" spans="1:26" ht="11.25">
      <c r="A35" s="168" t="s">
        <v>41</v>
      </c>
      <c r="B35" s="168" t="s">
        <v>176</v>
      </c>
      <c r="C35" s="79">
        <v>9</v>
      </c>
      <c r="D35" s="79">
        <v>32</v>
      </c>
      <c r="E35" s="79">
        <v>12</v>
      </c>
      <c r="F35" s="79">
        <v>20</v>
      </c>
      <c r="G35" s="79">
        <v>4</v>
      </c>
      <c r="H35" s="79">
        <v>0</v>
      </c>
      <c r="I35" s="79">
        <v>1</v>
      </c>
      <c r="J35" s="79">
        <v>0</v>
      </c>
      <c r="K35" s="79">
        <v>2</v>
      </c>
      <c r="L35" s="79">
        <v>24</v>
      </c>
      <c r="M35" s="84">
        <v>0.625</v>
      </c>
      <c r="N35" s="84">
        <v>0.765</v>
      </c>
      <c r="O35" s="84">
        <v>0.75</v>
      </c>
      <c r="P35" s="84">
        <v>1.515</v>
      </c>
      <c r="Q35" s="85">
        <v>14.2</v>
      </c>
      <c r="R35" s="79">
        <v>0</v>
      </c>
      <c r="S35" s="79">
        <v>4</v>
      </c>
      <c r="T35" s="79">
        <v>0</v>
      </c>
      <c r="U35" s="79">
        <v>0</v>
      </c>
      <c r="V35" s="79">
        <v>13</v>
      </c>
      <c r="W35" s="79">
        <v>8</v>
      </c>
      <c r="X35" s="84">
        <v>0.615</v>
      </c>
      <c r="Y35" s="79">
        <v>6</v>
      </c>
      <c r="Z35" s="79">
        <v>0</v>
      </c>
    </row>
    <row r="36" spans="1:26" ht="11.25">
      <c r="A36" s="168" t="s">
        <v>30</v>
      </c>
      <c r="B36" s="168" t="s">
        <v>433</v>
      </c>
      <c r="C36" s="79">
        <v>8</v>
      </c>
      <c r="D36" s="79">
        <v>29</v>
      </c>
      <c r="E36" s="79">
        <v>16</v>
      </c>
      <c r="F36" s="79">
        <v>18</v>
      </c>
      <c r="G36" s="79">
        <v>11</v>
      </c>
      <c r="H36" s="79">
        <v>3</v>
      </c>
      <c r="I36" s="79">
        <v>0</v>
      </c>
      <c r="J36" s="79">
        <v>1</v>
      </c>
      <c r="K36" s="79">
        <v>1</v>
      </c>
      <c r="L36" s="79">
        <v>25</v>
      </c>
      <c r="M36" s="84">
        <v>0.621</v>
      </c>
      <c r="N36" s="84">
        <v>0.667</v>
      </c>
      <c r="O36" s="84">
        <v>0.862</v>
      </c>
      <c r="P36" s="84">
        <v>1.529</v>
      </c>
      <c r="Q36" s="85">
        <v>15.2</v>
      </c>
      <c r="R36" s="79">
        <v>0</v>
      </c>
      <c r="S36" s="79">
        <v>1</v>
      </c>
      <c r="T36" s="79">
        <v>0</v>
      </c>
      <c r="U36" s="79">
        <v>0</v>
      </c>
      <c r="V36" s="79">
        <v>10</v>
      </c>
      <c r="W36" s="79">
        <v>6</v>
      </c>
      <c r="X36" s="84">
        <v>0.6</v>
      </c>
      <c r="Y36" s="79">
        <v>4</v>
      </c>
      <c r="Z36" s="79">
        <v>1</v>
      </c>
    </row>
    <row r="37" spans="1:26" ht="11.25">
      <c r="A37" s="168" t="s">
        <v>29</v>
      </c>
      <c r="B37" s="168" t="s">
        <v>296</v>
      </c>
      <c r="C37" s="79">
        <v>5</v>
      </c>
      <c r="D37" s="79">
        <v>13</v>
      </c>
      <c r="E37" s="79">
        <v>5</v>
      </c>
      <c r="F37" s="79">
        <v>8</v>
      </c>
      <c r="G37" s="79">
        <v>11</v>
      </c>
      <c r="H37" s="79">
        <v>3</v>
      </c>
      <c r="I37" s="79">
        <v>0</v>
      </c>
      <c r="J37" s="79">
        <v>2</v>
      </c>
      <c r="K37" s="79">
        <v>2</v>
      </c>
      <c r="L37" s="79">
        <v>19</v>
      </c>
      <c r="M37" s="84">
        <v>0.615</v>
      </c>
      <c r="N37" s="84">
        <v>0.625</v>
      </c>
      <c r="O37" s="84">
        <v>1.462</v>
      </c>
      <c r="P37" s="84">
        <v>2.087</v>
      </c>
      <c r="Q37" s="85">
        <v>11.3</v>
      </c>
      <c r="R37" s="79">
        <v>1</v>
      </c>
      <c r="S37" s="79">
        <v>0</v>
      </c>
      <c r="T37" s="79">
        <v>0</v>
      </c>
      <c r="U37" s="79">
        <v>1</v>
      </c>
      <c r="V37" s="79">
        <v>11</v>
      </c>
      <c r="W37" s="79">
        <v>8</v>
      </c>
      <c r="X37" s="84">
        <v>0.727</v>
      </c>
      <c r="Y37" s="79">
        <v>1</v>
      </c>
      <c r="Z37" s="79">
        <v>0</v>
      </c>
    </row>
    <row r="38" spans="1:26" ht="11.25">
      <c r="A38" s="168" t="s">
        <v>27</v>
      </c>
      <c r="B38" s="168" t="s">
        <v>176</v>
      </c>
      <c r="C38" s="79">
        <v>5</v>
      </c>
      <c r="D38" s="79">
        <v>18</v>
      </c>
      <c r="E38" s="79">
        <v>6</v>
      </c>
      <c r="F38" s="79">
        <v>11</v>
      </c>
      <c r="G38" s="79">
        <v>6</v>
      </c>
      <c r="H38" s="79">
        <v>1</v>
      </c>
      <c r="I38" s="79">
        <v>0</v>
      </c>
      <c r="J38" s="79">
        <v>2</v>
      </c>
      <c r="K38" s="79">
        <v>0</v>
      </c>
      <c r="L38" s="79">
        <v>18</v>
      </c>
      <c r="M38" s="84">
        <v>0.611</v>
      </c>
      <c r="N38" s="84">
        <v>0.632</v>
      </c>
      <c r="O38" s="84">
        <v>1</v>
      </c>
      <c r="P38" s="84">
        <v>1.632</v>
      </c>
      <c r="Q38" s="85">
        <v>11</v>
      </c>
      <c r="R38" s="79">
        <v>1</v>
      </c>
      <c r="S38" s="79">
        <v>1</v>
      </c>
      <c r="T38" s="79">
        <v>0</v>
      </c>
      <c r="U38" s="79">
        <v>0</v>
      </c>
      <c r="V38" s="79">
        <v>5</v>
      </c>
      <c r="W38" s="79">
        <v>3</v>
      </c>
      <c r="X38" s="84">
        <v>0.6</v>
      </c>
      <c r="Y38" s="79">
        <v>2</v>
      </c>
      <c r="Z38" s="79">
        <v>0</v>
      </c>
    </row>
    <row r="39" spans="1:26" ht="11.25">
      <c r="A39" s="168" t="s">
        <v>27</v>
      </c>
      <c r="B39" s="168" t="s">
        <v>433</v>
      </c>
      <c r="C39" s="79">
        <v>5</v>
      </c>
      <c r="D39" s="79">
        <v>18</v>
      </c>
      <c r="E39" s="79">
        <v>8</v>
      </c>
      <c r="F39" s="79">
        <v>11</v>
      </c>
      <c r="G39" s="79">
        <v>7</v>
      </c>
      <c r="H39" s="79">
        <v>0</v>
      </c>
      <c r="I39" s="79">
        <v>0</v>
      </c>
      <c r="J39" s="79">
        <v>0</v>
      </c>
      <c r="K39" s="79">
        <v>0</v>
      </c>
      <c r="L39" s="79">
        <v>11</v>
      </c>
      <c r="M39" s="84">
        <v>0.611</v>
      </c>
      <c r="N39" s="84">
        <v>0.611</v>
      </c>
      <c r="O39" s="84">
        <v>0.611</v>
      </c>
      <c r="P39" s="84">
        <v>1.222</v>
      </c>
      <c r="Q39" s="85">
        <v>6.7</v>
      </c>
      <c r="R39" s="79">
        <v>0</v>
      </c>
      <c r="S39" s="79">
        <v>0</v>
      </c>
      <c r="T39" s="79">
        <v>0</v>
      </c>
      <c r="U39" s="79">
        <v>0</v>
      </c>
      <c r="V39" s="79">
        <v>5</v>
      </c>
      <c r="W39" s="79">
        <v>3</v>
      </c>
      <c r="X39" s="84">
        <v>0.6</v>
      </c>
      <c r="Y39" s="79">
        <v>1</v>
      </c>
      <c r="Z39" s="79">
        <v>0</v>
      </c>
    </row>
    <row r="40" spans="1:26" ht="11.25">
      <c r="A40" s="168" t="s">
        <v>34</v>
      </c>
      <c r="B40" s="168" t="s">
        <v>176</v>
      </c>
      <c r="C40" s="79">
        <v>8</v>
      </c>
      <c r="D40" s="79">
        <v>28</v>
      </c>
      <c r="E40" s="79">
        <v>11</v>
      </c>
      <c r="F40" s="79">
        <v>17</v>
      </c>
      <c r="G40" s="79">
        <v>16</v>
      </c>
      <c r="H40" s="79">
        <v>2</v>
      </c>
      <c r="I40" s="79">
        <v>1</v>
      </c>
      <c r="J40" s="79">
        <v>1</v>
      </c>
      <c r="K40" s="79">
        <v>2</v>
      </c>
      <c r="L40" s="79">
        <v>26</v>
      </c>
      <c r="M40" s="84">
        <v>0.607</v>
      </c>
      <c r="N40" s="84">
        <v>0.594</v>
      </c>
      <c r="O40" s="84">
        <v>0.929</v>
      </c>
      <c r="P40" s="84">
        <v>1.522</v>
      </c>
      <c r="Q40" s="85">
        <v>15.2</v>
      </c>
      <c r="R40" s="79">
        <v>2</v>
      </c>
      <c r="S40" s="79">
        <v>0</v>
      </c>
      <c r="T40" s="79">
        <v>0</v>
      </c>
      <c r="U40" s="79">
        <v>0</v>
      </c>
      <c r="V40" s="79">
        <v>13</v>
      </c>
      <c r="W40" s="79">
        <v>10</v>
      </c>
      <c r="X40" s="84">
        <v>0.769</v>
      </c>
      <c r="Y40" s="79">
        <v>3</v>
      </c>
      <c r="Z40" s="79">
        <v>1</v>
      </c>
    </row>
    <row r="41" spans="1:26" ht="11.25">
      <c r="A41" s="168" t="s">
        <v>30</v>
      </c>
      <c r="B41" s="168" t="s">
        <v>434</v>
      </c>
      <c r="C41" s="79">
        <v>8</v>
      </c>
      <c r="D41" s="79">
        <v>27</v>
      </c>
      <c r="E41" s="79">
        <v>6</v>
      </c>
      <c r="F41" s="79">
        <v>16</v>
      </c>
      <c r="G41" s="79">
        <v>3</v>
      </c>
      <c r="H41" s="79">
        <v>1</v>
      </c>
      <c r="I41" s="79">
        <v>0</v>
      </c>
      <c r="J41" s="79">
        <v>0</v>
      </c>
      <c r="K41" s="79">
        <v>0</v>
      </c>
      <c r="L41" s="79">
        <v>17</v>
      </c>
      <c r="M41" s="84">
        <v>0.593</v>
      </c>
      <c r="N41" s="84">
        <v>0.741</v>
      </c>
      <c r="O41" s="84">
        <v>0.63</v>
      </c>
      <c r="P41" s="84">
        <v>1.37</v>
      </c>
      <c r="Q41" s="85">
        <v>10.1</v>
      </c>
      <c r="R41" s="79">
        <v>0</v>
      </c>
      <c r="S41" s="79">
        <v>4</v>
      </c>
      <c r="T41" s="79">
        <v>2</v>
      </c>
      <c r="U41" s="79">
        <v>0</v>
      </c>
      <c r="V41" s="79">
        <v>13</v>
      </c>
      <c r="W41" s="79">
        <v>7</v>
      </c>
      <c r="X41" s="84">
        <v>0.538</v>
      </c>
      <c r="Y41" s="79">
        <v>6</v>
      </c>
      <c r="Z41" s="79">
        <v>0</v>
      </c>
    </row>
    <row r="42" spans="1:26" ht="11.25">
      <c r="A42" s="168" t="s">
        <v>36</v>
      </c>
      <c r="B42" s="168" t="s">
        <v>433</v>
      </c>
      <c r="C42" s="79">
        <v>7</v>
      </c>
      <c r="D42" s="79">
        <v>22</v>
      </c>
      <c r="E42" s="79">
        <v>11</v>
      </c>
      <c r="F42" s="79">
        <v>13</v>
      </c>
      <c r="G42" s="79">
        <v>19</v>
      </c>
      <c r="H42" s="79">
        <v>1</v>
      </c>
      <c r="I42" s="79">
        <v>0</v>
      </c>
      <c r="J42" s="79">
        <v>7</v>
      </c>
      <c r="K42" s="79">
        <v>2</v>
      </c>
      <c r="L42" s="79">
        <v>37</v>
      </c>
      <c r="M42" s="84">
        <v>0.591</v>
      </c>
      <c r="N42" s="84">
        <v>0.667</v>
      </c>
      <c r="O42" s="84">
        <v>1.682</v>
      </c>
      <c r="P42" s="84">
        <v>2.348</v>
      </c>
      <c r="Q42" s="85">
        <v>21.9</v>
      </c>
      <c r="R42" s="79">
        <v>0</v>
      </c>
      <c r="S42" s="79">
        <v>1</v>
      </c>
      <c r="T42" s="79">
        <v>0</v>
      </c>
      <c r="U42" s="79">
        <v>0</v>
      </c>
      <c r="V42" s="79">
        <v>6</v>
      </c>
      <c r="W42" s="79">
        <v>3</v>
      </c>
      <c r="X42" s="84">
        <v>0.5</v>
      </c>
      <c r="Y42" s="79">
        <v>3</v>
      </c>
      <c r="Z42" s="79">
        <v>0</v>
      </c>
    </row>
    <row r="43" spans="1:26" ht="11.25">
      <c r="A43" s="168" t="s">
        <v>30</v>
      </c>
      <c r="B43" s="168" t="s">
        <v>176</v>
      </c>
      <c r="C43" s="79">
        <v>9</v>
      </c>
      <c r="D43" s="79">
        <v>31</v>
      </c>
      <c r="E43" s="79">
        <v>16</v>
      </c>
      <c r="F43" s="79">
        <v>18</v>
      </c>
      <c r="G43" s="79">
        <v>12</v>
      </c>
      <c r="H43" s="79">
        <v>0</v>
      </c>
      <c r="I43" s="79">
        <v>0</v>
      </c>
      <c r="J43" s="79">
        <v>1</v>
      </c>
      <c r="K43" s="79">
        <v>4</v>
      </c>
      <c r="L43" s="79">
        <v>25</v>
      </c>
      <c r="M43" s="84">
        <v>0.581</v>
      </c>
      <c r="N43" s="84">
        <v>0.649</v>
      </c>
      <c r="O43" s="84">
        <v>0.806</v>
      </c>
      <c r="P43" s="84">
        <v>1.455</v>
      </c>
      <c r="Q43" s="85">
        <v>13.2</v>
      </c>
      <c r="R43" s="79">
        <v>2</v>
      </c>
      <c r="S43" s="79">
        <v>2</v>
      </c>
      <c r="T43" s="79">
        <v>0</v>
      </c>
      <c r="U43" s="79">
        <v>1</v>
      </c>
      <c r="V43" s="79">
        <v>18</v>
      </c>
      <c r="W43" s="79">
        <v>13</v>
      </c>
      <c r="X43" s="84">
        <v>0.722</v>
      </c>
      <c r="Y43" s="79">
        <v>6</v>
      </c>
      <c r="Z43" s="79">
        <v>1</v>
      </c>
    </row>
    <row r="44" spans="1:26" ht="11.25">
      <c r="A44" s="168" t="s">
        <v>37</v>
      </c>
      <c r="B44" s="168" t="s">
        <v>352</v>
      </c>
      <c r="C44" s="79">
        <v>8</v>
      </c>
      <c r="D44" s="79">
        <v>28</v>
      </c>
      <c r="E44" s="79">
        <v>12</v>
      </c>
      <c r="F44" s="79">
        <v>16</v>
      </c>
      <c r="G44" s="79">
        <v>16</v>
      </c>
      <c r="H44" s="79">
        <v>3</v>
      </c>
      <c r="I44" s="79">
        <v>0</v>
      </c>
      <c r="J44" s="79">
        <v>4</v>
      </c>
      <c r="K44" s="79">
        <v>0</v>
      </c>
      <c r="L44" s="79">
        <v>31</v>
      </c>
      <c r="M44" s="84">
        <v>0.571</v>
      </c>
      <c r="N44" s="84">
        <v>0.6</v>
      </c>
      <c r="O44" s="84">
        <v>1.107</v>
      </c>
      <c r="P44" s="84">
        <v>1.707</v>
      </c>
      <c r="Q44" s="85">
        <v>17.7</v>
      </c>
      <c r="R44" s="79">
        <v>2</v>
      </c>
      <c r="S44" s="79">
        <v>2</v>
      </c>
      <c r="T44" s="79">
        <v>0</v>
      </c>
      <c r="U44" s="79">
        <v>0</v>
      </c>
      <c r="V44" s="79">
        <v>10</v>
      </c>
      <c r="W44" s="79">
        <v>8</v>
      </c>
      <c r="X44" s="84">
        <v>0.8</v>
      </c>
      <c r="Y44" s="79">
        <v>3</v>
      </c>
      <c r="Z44" s="79">
        <v>1</v>
      </c>
    </row>
    <row r="45" spans="1:26" ht="11.25">
      <c r="A45" s="168" t="s">
        <v>131</v>
      </c>
      <c r="B45" s="168" t="s">
        <v>352</v>
      </c>
      <c r="C45" s="79">
        <v>8</v>
      </c>
      <c r="D45" s="79">
        <v>28</v>
      </c>
      <c r="E45" s="79">
        <v>13</v>
      </c>
      <c r="F45" s="79">
        <v>16</v>
      </c>
      <c r="G45" s="79">
        <v>12</v>
      </c>
      <c r="H45" s="79">
        <v>4</v>
      </c>
      <c r="I45" s="79">
        <v>2</v>
      </c>
      <c r="J45" s="79">
        <v>3</v>
      </c>
      <c r="K45" s="79">
        <v>2</v>
      </c>
      <c r="L45" s="79">
        <v>35</v>
      </c>
      <c r="M45" s="84">
        <v>0.571</v>
      </c>
      <c r="N45" s="84">
        <v>0.6</v>
      </c>
      <c r="O45" s="84">
        <v>1.25</v>
      </c>
      <c r="P45" s="84">
        <v>1.85</v>
      </c>
      <c r="Q45" s="85">
        <v>19.8</v>
      </c>
      <c r="R45" s="79">
        <v>0</v>
      </c>
      <c r="S45" s="79">
        <v>0</v>
      </c>
      <c r="T45" s="79">
        <v>0</v>
      </c>
      <c r="U45" s="79">
        <v>0</v>
      </c>
      <c r="V45" s="79">
        <v>11</v>
      </c>
      <c r="W45" s="79">
        <v>8</v>
      </c>
      <c r="X45" s="84">
        <v>0.727</v>
      </c>
      <c r="Y45" s="79">
        <v>6</v>
      </c>
      <c r="Z45" s="79">
        <v>0</v>
      </c>
    </row>
    <row r="46" spans="1:26" ht="11.25">
      <c r="A46" s="168" t="s">
        <v>32</v>
      </c>
      <c r="B46" s="168" t="s">
        <v>176</v>
      </c>
      <c r="C46" s="79">
        <v>9</v>
      </c>
      <c r="D46" s="79">
        <v>39</v>
      </c>
      <c r="E46" s="79">
        <v>12</v>
      </c>
      <c r="F46" s="79">
        <v>22</v>
      </c>
      <c r="G46" s="79">
        <v>8</v>
      </c>
      <c r="H46" s="79">
        <v>0</v>
      </c>
      <c r="I46" s="79">
        <v>1</v>
      </c>
      <c r="J46" s="79">
        <v>1</v>
      </c>
      <c r="K46" s="79">
        <v>0</v>
      </c>
      <c r="L46" s="79">
        <v>27</v>
      </c>
      <c r="M46" s="84">
        <v>0.564</v>
      </c>
      <c r="N46" s="84">
        <v>0.615</v>
      </c>
      <c r="O46" s="84">
        <v>0.692</v>
      </c>
      <c r="P46" s="84">
        <v>1.308</v>
      </c>
      <c r="Q46" s="85">
        <v>15.2</v>
      </c>
      <c r="R46" s="79">
        <v>0</v>
      </c>
      <c r="S46" s="79">
        <v>2</v>
      </c>
      <c r="T46" s="79">
        <v>1</v>
      </c>
      <c r="U46" s="79">
        <v>0</v>
      </c>
      <c r="V46" s="79">
        <v>16</v>
      </c>
      <c r="W46" s="79">
        <v>9</v>
      </c>
      <c r="X46" s="84">
        <v>0.563</v>
      </c>
      <c r="Y46" s="79">
        <v>7</v>
      </c>
      <c r="Z46" s="79">
        <v>0</v>
      </c>
    </row>
    <row r="47" spans="1:26" ht="11.25">
      <c r="A47" s="168" t="s">
        <v>30</v>
      </c>
      <c r="B47" s="168" t="s">
        <v>28</v>
      </c>
      <c r="C47" s="79">
        <v>5</v>
      </c>
      <c r="D47" s="79">
        <v>16</v>
      </c>
      <c r="E47" s="79">
        <v>8</v>
      </c>
      <c r="F47" s="79">
        <v>9</v>
      </c>
      <c r="G47" s="79">
        <v>8</v>
      </c>
      <c r="H47" s="79">
        <v>1</v>
      </c>
      <c r="I47" s="79">
        <v>0</v>
      </c>
      <c r="J47" s="79">
        <v>1</v>
      </c>
      <c r="K47" s="79">
        <v>6</v>
      </c>
      <c r="L47" s="79">
        <v>19</v>
      </c>
      <c r="M47" s="84">
        <v>0.563</v>
      </c>
      <c r="N47" s="84">
        <v>0.773</v>
      </c>
      <c r="O47" s="84">
        <v>1.188</v>
      </c>
      <c r="P47" s="84">
        <v>1.96</v>
      </c>
      <c r="Q47" s="85">
        <v>8.9</v>
      </c>
      <c r="R47" s="79">
        <v>0</v>
      </c>
      <c r="S47" s="79">
        <v>2</v>
      </c>
      <c r="T47" s="79">
        <v>0</v>
      </c>
      <c r="U47" s="79">
        <v>0</v>
      </c>
      <c r="V47" s="79">
        <v>8</v>
      </c>
      <c r="W47" s="79">
        <v>5</v>
      </c>
      <c r="X47" s="84">
        <v>0.625</v>
      </c>
      <c r="Y47" s="79">
        <v>5</v>
      </c>
      <c r="Z47" s="79">
        <v>1</v>
      </c>
    </row>
    <row r="48" spans="1:26" ht="11.25">
      <c r="A48" s="168" t="s">
        <v>350</v>
      </c>
      <c r="B48" s="168" t="s">
        <v>432</v>
      </c>
      <c r="C48" s="79">
        <v>6</v>
      </c>
      <c r="D48" s="79">
        <v>16</v>
      </c>
      <c r="E48" s="79">
        <v>3</v>
      </c>
      <c r="F48" s="79">
        <v>9</v>
      </c>
      <c r="G48" s="79">
        <v>9</v>
      </c>
      <c r="H48" s="79">
        <v>0</v>
      </c>
      <c r="I48" s="79">
        <v>0</v>
      </c>
      <c r="J48" s="79">
        <v>0</v>
      </c>
      <c r="K48" s="79">
        <v>0</v>
      </c>
      <c r="L48" s="79">
        <v>9</v>
      </c>
      <c r="M48" s="84">
        <v>0.563</v>
      </c>
      <c r="N48" s="84">
        <v>0.688</v>
      </c>
      <c r="O48" s="84">
        <v>0.563</v>
      </c>
      <c r="P48" s="84">
        <v>1.25</v>
      </c>
      <c r="Q48" s="85">
        <v>5.1</v>
      </c>
      <c r="R48" s="79">
        <v>0</v>
      </c>
      <c r="S48" s="79">
        <v>2</v>
      </c>
      <c r="T48" s="79">
        <v>0</v>
      </c>
      <c r="U48" s="79">
        <v>0</v>
      </c>
      <c r="V48" s="79">
        <v>9</v>
      </c>
      <c r="W48" s="79">
        <v>6</v>
      </c>
      <c r="X48" s="84">
        <v>0.667</v>
      </c>
      <c r="Y48" s="79">
        <v>3</v>
      </c>
      <c r="Z48" s="79">
        <v>0</v>
      </c>
    </row>
    <row r="49" spans="1:26" ht="11.25">
      <c r="A49" s="168" t="s">
        <v>32</v>
      </c>
      <c r="B49" s="168" t="s">
        <v>432</v>
      </c>
      <c r="C49" s="79">
        <v>11</v>
      </c>
      <c r="D49" s="79">
        <v>41</v>
      </c>
      <c r="E49" s="79">
        <v>20</v>
      </c>
      <c r="F49" s="79">
        <v>23</v>
      </c>
      <c r="G49" s="79">
        <v>10</v>
      </c>
      <c r="H49" s="79">
        <v>6</v>
      </c>
      <c r="I49" s="79">
        <v>2</v>
      </c>
      <c r="J49" s="79">
        <v>2</v>
      </c>
      <c r="K49" s="79">
        <v>5</v>
      </c>
      <c r="L49" s="79">
        <v>44</v>
      </c>
      <c r="M49" s="84">
        <v>0.561</v>
      </c>
      <c r="N49" s="84">
        <v>0.63</v>
      </c>
      <c r="O49" s="84">
        <v>1.073</v>
      </c>
      <c r="P49" s="84">
        <v>1.704</v>
      </c>
      <c r="Q49" s="85">
        <v>23.7</v>
      </c>
      <c r="R49" s="79">
        <v>0</v>
      </c>
      <c r="S49" s="79">
        <v>1</v>
      </c>
      <c r="T49" s="79">
        <v>1</v>
      </c>
      <c r="U49" s="79">
        <v>1</v>
      </c>
      <c r="V49" s="79">
        <v>19</v>
      </c>
      <c r="W49" s="79">
        <v>10</v>
      </c>
      <c r="X49" s="84">
        <v>0.526</v>
      </c>
      <c r="Y49" s="79">
        <v>8</v>
      </c>
      <c r="Z49" s="79">
        <v>0</v>
      </c>
    </row>
    <row r="50" spans="1:26" ht="11.25">
      <c r="A50" s="168" t="s">
        <v>39</v>
      </c>
      <c r="B50" s="168" t="s">
        <v>352</v>
      </c>
      <c r="C50" s="79">
        <v>7</v>
      </c>
      <c r="D50" s="79">
        <v>25</v>
      </c>
      <c r="E50" s="79">
        <v>11</v>
      </c>
      <c r="F50" s="79">
        <v>14</v>
      </c>
      <c r="G50" s="79">
        <v>13</v>
      </c>
      <c r="H50" s="79">
        <v>3</v>
      </c>
      <c r="I50" s="79">
        <v>0</v>
      </c>
      <c r="J50" s="79">
        <v>5</v>
      </c>
      <c r="K50" s="79">
        <v>0</v>
      </c>
      <c r="L50" s="79">
        <v>32</v>
      </c>
      <c r="M50" s="84">
        <v>0.56</v>
      </c>
      <c r="N50" s="84">
        <v>0.6</v>
      </c>
      <c r="O50" s="84">
        <v>1.28</v>
      </c>
      <c r="P50" s="84">
        <v>1.88</v>
      </c>
      <c r="Q50" s="85">
        <v>17.9</v>
      </c>
      <c r="R50" s="79">
        <v>0</v>
      </c>
      <c r="S50" s="79">
        <v>1</v>
      </c>
      <c r="T50" s="79">
        <v>1</v>
      </c>
      <c r="U50" s="79">
        <v>0</v>
      </c>
      <c r="V50" s="79">
        <v>7</v>
      </c>
      <c r="W50" s="79">
        <v>5</v>
      </c>
      <c r="X50" s="84">
        <v>0.714</v>
      </c>
      <c r="Y50" s="79">
        <v>2</v>
      </c>
      <c r="Z50" s="79">
        <v>0</v>
      </c>
    </row>
    <row r="51" spans="1:26" ht="11.25">
      <c r="A51" s="168" t="s">
        <v>29</v>
      </c>
      <c r="B51" s="168" t="s">
        <v>434</v>
      </c>
      <c r="C51" s="79">
        <v>9</v>
      </c>
      <c r="D51" s="79">
        <v>29</v>
      </c>
      <c r="E51" s="79">
        <v>8</v>
      </c>
      <c r="F51" s="79">
        <v>16</v>
      </c>
      <c r="G51" s="79">
        <v>10</v>
      </c>
      <c r="H51" s="79">
        <v>0</v>
      </c>
      <c r="I51" s="79">
        <v>1</v>
      </c>
      <c r="J51" s="79">
        <v>1</v>
      </c>
      <c r="K51" s="79">
        <v>0</v>
      </c>
      <c r="L51" s="79">
        <v>21</v>
      </c>
      <c r="M51" s="84">
        <v>0.552</v>
      </c>
      <c r="N51" s="84">
        <v>0.516</v>
      </c>
      <c r="O51" s="84">
        <v>0.724</v>
      </c>
      <c r="P51" s="84">
        <v>1.24</v>
      </c>
      <c r="Q51" s="85">
        <v>11.6</v>
      </c>
      <c r="R51" s="79">
        <v>2</v>
      </c>
      <c r="S51" s="79">
        <v>0</v>
      </c>
      <c r="T51" s="79">
        <v>1</v>
      </c>
      <c r="U51" s="79">
        <v>1</v>
      </c>
      <c r="V51" s="79">
        <v>13</v>
      </c>
      <c r="W51" s="79">
        <v>8</v>
      </c>
      <c r="X51" s="84">
        <v>0.615</v>
      </c>
      <c r="Y51" s="79">
        <v>8</v>
      </c>
      <c r="Z51" s="79">
        <v>1</v>
      </c>
    </row>
    <row r="52" spans="1:26" ht="11.25">
      <c r="A52" s="168" t="s">
        <v>37</v>
      </c>
      <c r="B52" s="168" t="s">
        <v>433</v>
      </c>
      <c r="C52" s="79">
        <v>7</v>
      </c>
      <c r="D52" s="79">
        <v>22</v>
      </c>
      <c r="E52" s="79">
        <v>5</v>
      </c>
      <c r="F52" s="79">
        <v>12</v>
      </c>
      <c r="G52" s="79">
        <v>6</v>
      </c>
      <c r="H52" s="79">
        <v>1</v>
      </c>
      <c r="I52" s="79">
        <v>0</v>
      </c>
      <c r="J52" s="79">
        <v>0</v>
      </c>
      <c r="K52" s="79">
        <v>0</v>
      </c>
      <c r="L52" s="79">
        <v>13</v>
      </c>
      <c r="M52" s="84">
        <v>0.545</v>
      </c>
      <c r="N52" s="84">
        <v>0.522</v>
      </c>
      <c r="O52" s="84">
        <v>0.591</v>
      </c>
      <c r="P52" s="84">
        <v>1.113</v>
      </c>
      <c r="Q52" s="85">
        <v>7.1</v>
      </c>
      <c r="R52" s="79">
        <v>1</v>
      </c>
      <c r="S52" s="79">
        <v>0</v>
      </c>
      <c r="T52" s="79">
        <v>0</v>
      </c>
      <c r="U52" s="79">
        <v>0</v>
      </c>
      <c r="V52" s="79">
        <v>7</v>
      </c>
      <c r="W52" s="79">
        <v>5</v>
      </c>
      <c r="X52" s="84">
        <v>0.714</v>
      </c>
      <c r="Y52" s="79">
        <v>4</v>
      </c>
      <c r="Z52" s="79">
        <v>0</v>
      </c>
    </row>
    <row r="53" spans="1:26" ht="11.25">
      <c r="A53" s="168" t="s">
        <v>32</v>
      </c>
      <c r="B53" s="168" t="s">
        <v>434</v>
      </c>
      <c r="C53" s="79">
        <v>10</v>
      </c>
      <c r="D53" s="79">
        <v>28</v>
      </c>
      <c r="E53" s="79">
        <v>8</v>
      </c>
      <c r="F53" s="79">
        <v>15</v>
      </c>
      <c r="G53" s="79">
        <v>10</v>
      </c>
      <c r="H53" s="79">
        <v>0</v>
      </c>
      <c r="I53" s="79">
        <v>0</v>
      </c>
      <c r="J53" s="79">
        <v>2</v>
      </c>
      <c r="K53" s="79">
        <v>0</v>
      </c>
      <c r="L53" s="79">
        <v>21</v>
      </c>
      <c r="M53" s="84">
        <v>0.536</v>
      </c>
      <c r="N53" s="84">
        <v>0.581</v>
      </c>
      <c r="O53" s="84">
        <v>0.75</v>
      </c>
      <c r="P53" s="84">
        <v>1.331</v>
      </c>
      <c r="Q53" s="85">
        <v>11.3</v>
      </c>
      <c r="R53" s="79">
        <v>3</v>
      </c>
      <c r="S53" s="79">
        <v>3</v>
      </c>
      <c r="T53" s="79">
        <v>0</v>
      </c>
      <c r="U53" s="79">
        <v>0</v>
      </c>
      <c r="V53" s="79">
        <v>11</v>
      </c>
      <c r="W53" s="79">
        <v>5</v>
      </c>
      <c r="X53" s="84">
        <v>0.455</v>
      </c>
      <c r="Y53" s="79">
        <v>4</v>
      </c>
      <c r="Z53" s="79">
        <v>1</v>
      </c>
    </row>
    <row r="54" spans="1:26" ht="11.25">
      <c r="A54" s="168" t="s">
        <v>37</v>
      </c>
      <c r="B54" s="168" t="s">
        <v>434</v>
      </c>
      <c r="C54" s="79">
        <v>10</v>
      </c>
      <c r="D54" s="79">
        <v>30</v>
      </c>
      <c r="E54" s="79">
        <v>6</v>
      </c>
      <c r="F54" s="79">
        <v>16</v>
      </c>
      <c r="G54" s="79">
        <v>12</v>
      </c>
      <c r="H54" s="79">
        <v>0</v>
      </c>
      <c r="I54" s="79">
        <v>1</v>
      </c>
      <c r="J54" s="79">
        <v>1</v>
      </c>
      <c r="K54" s="79">
        <v>1</v>
      </c>
      <c r="L54" s="79">
        <v>22</v>
      </c>
      <c r="M54" s="84">
        <v>0.533</v>
      </c>
      <c r="N54" s="84">
        <v>0.656</v>
      </c>
      <c r="O54" s="84">
        <v>0.733</v>
      </c>
      <c r="P54" s="84">
        <v>1.39</v>
      </c>
      <c r="Q54" s="85">
        <v>11.5</v>
      </c>
      <c r="R54" s="79">
        <v>1</v>
      </c>
      <c r="S54" s="79">
        <v>4</v>
      </c>
      <c r="T54" s="79">
        <v>1</v>
      </c>
      <c r="U54" s="79">
        <v>0</v>
      </c>
      <c r="V54" s="79">
        <v>15</v>
      </c>
      <c r="W54" s="79">
        <v>8</v>
      </c>
      <c r="X54" s="84">
        <v>0.533</v>
      </c>
      <c r="Y54" s="79">
        <v>7</v>
      </c>
      <c r="Z54" s="79">
        <v>0</v>
      </c>
    </row>
    <row r="55" spans="1:26" ht="11.25">
      <c r="A55" s="168" t="s">
        <v>37</v>
      </c>
      <c r="B55" s="168" t="s">
        <v>28</v>
      </c>
      <c r="C55" s="79">
        <v>5</v>
      </c>
      <c r="D55" s="79">
        <v>17</v>
      </c>
      <c r="E55" s="79">
        <v>4</v>
      </c>
      <c r="F55" s="79">
        <v>9</v>
      </c>
      <c r="G55" s="79">
        <v>5</v>
      </c>
      <c r="H55" s="79">
        <v>0</v>
      </c>
      <c r="I55" s="79">
        <v>0</v>
      </c>
      <c r="J55" s="79">
        <v>1</v>
      </c>
      <c r="K55" s="79">
        <v>2</v>
      </c>
      <c r="L55" s="79">
        <v>14</v>
      </c>
      <c r="M55" s="84">
        <v>0.529</v>
      </c>
      <c r="N55" s="84">
        <v>0.6</v>
      </c>
      <c r="O55" s="84">
        <v>0.824</v>
      </c>
      <c r="P55" s="84">
        <v>1.424</v>
      </c>
      <c r="Q55" s="85">
        <v>6.9</v>
      </c>
      <c r="R55" s="79">
        <v>1</v>
      </c>
      <c r="S55" s="79">
        <v>1</v>
      </c>
      <c r="T55" s="79">
        <v>0</v>
      </c>
      <c r="U55" s="79">
        <v>1</v>
      </c>
      <c r="V55" s="79">
        <v>8</v>
      </c>
      <c r="W55" s="79">
        <v>5</v>
      </c>
      <c r="X55" s="84">
        <v>0.625</v>
      </c>
      <c r="Y55" s="79">
        <v>2</v>
      </c>
      <c r="Z55" s="79">
        <v>0</v>
      </c>
    </row>
    <row r="56" spans="1:26" ht="11.25">
      <c r="A56" s="168" t="s">
        <v>35</v>
      </c>
      <c r="B56" s="168" t="s">
        <v>28</v>
      </c>
      <c r="C56" s="79">
        <v>6</v>
      </c>
      <c r="D56" s="79">
        <v>19</v>
      </c>
      <c r="E56" s="79">
        <v>6</v>
      </c>
      <c r="F56" s="79">
        <v>10</v>
      </c>
      <c r="G56" s="79">
        <v>9</v>
      </c>
      <c r="H56" s="79">
        <v>1</v>
      </c>
      <c r="I56" s="79">
        <v>0</v>
      </c>
      <c r="J56" s="79">
        <v>0</v>
      </c>
      <c r="K56" s="79">
        <v>5</v>
      </c>
      <c r="L56" s="79">
        <v>16</v>
      </c>
      <c r="M56" s="84">
        <v>0.526</v>
      </c>
      <c r="N56" s="84">
        <v>0.667</v>
      </c>
      <c r="O56" s="84">
        <v>0.842</v>
      </c>
      <c r="P56" s="84">
        <v>1.509</v>
      </c>
      <c r="Q56" s="85">
        <v>6.9</v>
      </c>
      <c r="R56" s="79">
        <v>0</v>
      </c>
      <c r="S56" s="79">
        <v>1</v>
      </c>
      <c r="T56" s="79">
        <v>0</v>
      </c>
      <c r="U56" s="79">
        <v>0</v>
      </c>
      <c r="V56" s="79">
        <v>13</v>
      </c>
      <c r="W56" s="79">
        <v>9</v>
      </c>
      <c r="X56" s="84">
        <v>0.692</v>
      </c>
      <c r="Y56" s="79">
        <v>4</v>
      </c>
      <c r="Z56" s="79">
        <v>0</v>
      </c>
    </row>
    <row r="57" spans="1:26" ht="11.25">
      <c r="A57" s="168" t="s">
        <v>33</v>
      </c>
      <c r="B57" s="168" t="s">
        <v>434</v>
      </c>
      <c r="C57" s="79">
        <v>7</v>
      </c>
      <c r="D57" s="79">
        <v>19</v>
      </c>
      <c r="E57" s="79">
        <v>5</v>
      </c>
      <c r="F57" s="79">
        <v>10</v>
      </c>
      <c r="G57" s="79">
        <v>1</v>
      </c>
      <c r="H57" s="79">
        <v>0</v>
      </c>
      <c r="I57" s="79">
        <v>0</v>
      </c>
      <c r="J57" s="79">
        <v>0</v>
      </c>
      <c r="K57" s="79">
        <v>2</v>
      </c>
      <c r="L57" s="79">
        <v>12</v>
      </c>
      <c r="M57" s="84">
        <v>0.526</v>
      </c>
      <c r="N57" s="84">
        <v>0.619</v>
      </c>
      <c r="O57" s="84">
        <v>0.632</v>
      </c>
      <c r="P57" s="84">
        <v>1.251</v>
      </c>
      <c r="Q57" s="85">
        <v>5.7</v>
      </c>
      <c r="R57" s="79">
        <v>0</v>
      </c>
      <c r="S57" s="79">
        <v>1</v>
      </c>
      <c r="T57" s="79">
        <v>0</v>
      </c>
      <c r="U57" s="79">
        <v>0</v>
      </c>
      <c r="V57" s="79">
        <v>4</v>
      </c>
      <c r="W57" s="79">
        <v>2</v>
      </c>
      <c r="X57" s="84">
        <v>0.5</v>
      </c>
      <c r="Y57" s="79">
        <v>2</v>
      </c>
      <c r="Z57" s="79">
        <v>0</v>
      </c>
    </row>
    <row r="58" spans="1:26" ht="11.25">
      <c r="A58" s="168" t="s">
        <v>38</v>
      </c>
      <c r="B58" s="168" t="s">
        <v>28</v>
      </c>
      <c r="C58" s="79">
        <v>6</v>
      </c>
      <c r="D58" s="79">
        <v>21</v>
      </c>
      <c r="E58" s="79">
        <v>4</v>
      </c>
      <c r="F58" s="79">
        <v>11</v>
      </c>
      <c r="G58" s="79">
        <v>4</v>
      </c>
      <c r="H58" s="79">
        <v>0</v>
      </c>
      <c r="I58" s="79">
        <v>0</v>
      </c>
      <c r="J58" s="79">
        <v>1</v>
      </c>
      <c r="K58" s="79">
        <v>3</v>
      </c>
      <c r="L58" s="79">
        <v>17</v>
      </c>
      <c r="M58" s="84">
        <v>0.524</v>
      </c>
      <c r="N58" s="84">
        <v>0.625</v>
      </c>
      <c r="O58" s="84">
        <v>0.81</v>
      </c>
      <c r="P58" s="84">
        <v>1.435</v>
      </c>
      <c r="Q58" s="85">
        <v>8.2</v>
      </c>
      <c r="R58" s="79">
        <v>0</v>
      </c>
      <c r="S58" s="79">
        <v>1</v>
      </c>
      <c r="T58" s="79">
        <v>0</v>
      </c>
      <c r="U58" s="79">
        <v>1</v>
      </c>
      <c r="V58" s="79">
        <v>8</v>
      </c>
      <c r="W58" s="79">
        <v>4</v>
      </c>
      <c r="X58" s="84">
        <v>0.5</v>
      </c>
      <c r="Y58" s="79">
        <v>4</v>
      </c>
      <c r="Z58" s="79">
        <v>0</v>
      </c>
    </row>
    <row r="59" spans="1:26" ht="11.25">
      <c r="A59" s="168" t="s">
        <v>29</v>
      </c>
      <c r="B59" s="168" t="s">
        <v>28</v>
      </c>
      <c r="C59" s="79">
        <v>6</v>
      </c>
      <c r="D59" s="79">
        <v>23</v>
      </c>
      <c r="E59" s="79">
        <v>8</v>
      </c>
      <c r="F59" s="79">
        <v>12</v>
      </c>
      <c r="G59" s="79">
        <v>7</v>
      </c>
      <c r="H59" s="79">
        <v>1</v>
      </c>
      <c r="I59" s="79">
        <v>0</v>
      </c>
      <c r="J59" s="79">
        <v>0</v>
      </c>
      <c r="K59" s="79">
        <v>2</v>
      </c>
      <c r="L59" s="79">
        <v>15</v>
      </c>
      <c r="M59" s="84">
        <v>0.522</v>
      </c>
      <c r="N59" s="84">
        <v>0.654</v>
      </c>
      <c r="O59" s="84">
        <v>0.652</v>
      </c>
      <c r="P59" s="84">
        <v>1.306</v>
      </c>
      <c r="Q59" s="85">
        <v>7.3</v>
      </c>
      <c r="R59" s="79">
        <v>1</v>
      </c>
      <c r="S59" s="79">
        <v>3</v>
      </c>
      <c r="T59" s="79">
        <v>0</v>
      </c>
      <c r="U59" s="79">
        <v>0</v>
      </c>
      <c r="V59" s="79">
        <v>12</v>
      </c>
      <c r="W59" s="79">
        <v>8</v>
      </c>
      <c r="X59" s="84">
        <v>0.667</v>
      </c>
      <c r="Y59" s="79">
        <v>4</v>
      </c>
      <c r="Z59" s="79">
        <v>1</v>
      </c>
    </row>
    <row r="60" spans="1:26" ht="11.25">
      <c r="A60" s="168" t="s">
        <v>37</v>
      </c>
      <c r="B60" s="168" t="s">
        <v>31</v>
      </c>
      <c r="C60" s="79">
        <v>7</v>
      </c>
      <c r="D60" s="79">
        <v>23</v>
      </c>
      <c r="E60" s="79">
        <v>5</v>
      </c>
      <c r="F60" s="79">
        <v>12</v>
      </c>
      <c r="G60" s="79">
        <v>6</v>
      </c>
      <c r="H60" s="79">
        <v>2</v>
      </c>
      <c r="I60" s="79">
        <v>0</v>
      </c>
      <c r="J60" s="79">
        <v>1</v>
      </c>
      <c r="K60" s="79">
        <v>0</v>
      </c>
      <c r="L60" s="79">
        <v>17</v>
      </c>
      <c r="M60" s="84">
        <v>0.522</v>
      </c>
      <c r="N60" s="84">
        <v>0.652</v>
      </c>
      <c r="O60" s="84">
        <v>0.739</v>
      </c>
      <c r="P60" s="84">
        <v>1.391</v>
      </c>
      <c r="Q60" s="85">
        <v>8.9</v>
      </c>
      <c r="R60" s="79">
        <v>0</v>
      </c>
      <c r="S60" s="79">
        <v>3</v>
      </c>
      <c r="T60" s="79">
        <v>0</v>
      </c>
      <c r="U60" s="79">
        <v>0</v>
      </c>
      <c r="V60" s="79">
        <v>10</v>
      </c>
      <c r="W60" s="79">
        <v>6</v>
      </c>
      <c r="X60" s="84">
        <v>0.6</v>
      </c>
      <c r="Y60" s="79">
        <v>5</v>
      </c>
      <c r="Z60" s="79">
        <v>0</v>
      </c>
    </row>
    <row r="61" spans="1:26" ht="11.25">
      <c r="A61" s="168" t="s">
        <v>39</v>
      </c>
      <c r="B61" s="168" t="s">
        <v>28</v>
      </c>
      <c r="C61" s="79">
        <v>5</v>
      </c>
      <c r="D61" s="79">
        <v>23</v>
      </c>
      <c r="E61" s="79">
        <v>9</v>
      </c>
      <c r="F61" s="79">
        <v>12</v>
      </c>
      <c r="G61" s="79">
        <v>4</v>
      </c>
      <c r="H61" s="79">
        <v>0</v>
      </c>
      <c r="I61" s="79">
        <v>1</v>
      </c>
      <c r="J61" s="79">
        <v>0</v>
      </c>
      <c r="K61" s="79">
        <v>0</v>
      </c>
      <c r="L61" s="79">
        <v>14</v>
      </c>
      <c r="M61" s="84">
        <v>0.522</v>
      </c>
      <c r="N61" s="84">
        <v>0.565</v>
      </c>
      <c r="O61" s="84">
        <v>0.609</v>
      </c>
      <c r="P61" s="84">
        <v>1.174</v>
      </c>
      <c r="Q61" s="85">
        <v>7.3</v>
      </c>
      <c r="R61" s="79">
        <v>0</v>
      </c>
      <c r="S61" s="79">
        <v>1</v>
      </c>
      <c r="T61" s="79">
        <v>0</v>
      </c>
      <c r="U61" s="79">
        <v>0</v>
      </c>
      <c r="V61" s="79">
        <v>9</v>
      </c>
      <c r="W61" s="79">
        <v>4</v>
      </c>
      <c r="X61" s="84">
        <v>0.444</v>
      </c>
      <c r="Y61" s="79">
        <v>1</v>
      </c>
      <c r="Z61" s="79">
        <v>0</v>
      </c>
    </row>
    <row r="62" spans="1:26" ht="11.25">
      <c r="A62" s="168" t="s">
        <v>33</v>
      </c>
      <c r="B62" s="168" t="s">
        <v>31</v>
      </c>
      <c r="C62" s="79">
        <v>7</v>
      </c>
      <c r="D62" s="79">
        <v>25</v>
      </c>
      <c r="E62" s="79">
        <v>9</v>
      </c>
      <c r="F62" s="79">
        <v>13</v>
      </c>
      <c r="G62" s="79">
        <v>3</v>
      </c>
      <c r="H62" s="79">
        <v>2</v>
      </c>
      <c r="I62" s="79">
        <v>0</v>
      </c>
      <c r="J62" s="79">
        <v>0</v>
      </c>
      <c r="K62" s="79">
        <v>0</v>
      </c>
      <c r="L62" s="79">
        <v>15</v>
      </c>
      <c r="M62" s="84">
        <v>0.52</v>
      </c>
      <c r="N62" s="84">
        <v>0.6</v>
      </c>
      <c r="O62" s="84">
        <v>0.6</v>
      </c>
      <c r="P62" s="84">
        <v>1.2</v>
      </c>
      <c r="Q62" s="85">
        <v>7.8</v>
      </c>
      <c r="R62" s="79">
        <v>0</v>
      </c>
      <c r="S62" s="79">
        <v>2</v>
      </c>
      <c r="T62" s="79">
        <v>1</v>
      </c>
      <c r="U62" s="79">
        <v>0</v>
      </c>
      <c r="V62" s="79">
        <v>5</v>
      </c>
      <c r="W62" s="79">
        <v>4</v>
      </c>
      <c r="X62" s="84">
        <v>0.8</v>
      </c>
      <c r="Y62" s="79">
        <v>5</v>
      </c>
      <c r="Z62" s="79">
        <v>0</v>
      </c>
    </row>
    <row r="63" spans="1:26" ht="11.25">
      <c r="A63" s="168" t="s">
        <v>34</v>
      </c>
      <c r="B63" s="168" t="s">
        <v>432</v>
      </c>
      <c r="C63" s="79">
        <v>10</v>
      </c>
      <c r="D63" s="79">
        <v>27</v>
      </c>
      <c r="E63" s="79">
        <v>10</v>
      </c>
      <c r="F63" s="79">
        <v>14</v>
      </c>
      <c r="G63" s="79">
        <v>10</v>
      </c>
      <c r="H63" s="79">
        <v>2</v>
      </c>
      <c r="I63" s="79">
        <v>0</v>
      </c>
      <c r="J63" s="79">
        <v>0</v>
      </c>
      <c r="K63" s="79">
        <v>6</v>
      </c>
      <c r="L63" s="79">
        <v>22</v>
      </c>
      <c r="M63" s="84">
        <v>0.519</v>
      </c>
      <c r="N63" s="84">
        <v>0.541</v>
      </c>
      <c r="O63" s="84">
        <v>0.815</v>
      </c>
      <c r="P63" s="84">
        <v>1.355</v>
      </c>
      <c r="Q63" s="85">
        <v>9.7</v>
      </c>
      <c r="R63" s="79">
        <v>4</v>
      </c>
      <c r="S63" s="79">
        <v>0</v>
      </c>
      <c r="T63" s="79">
        <v>0</v>
      </c>
      <c r="U63" s="79">
        <v>0</v>
      </c>
      <c r="V63" s="79">
        <v>22</v>
      </c>
      <c r="W63" s="79">
        <v>15</v>
      </c>
      <c r="X63" s="84">
        <v>0.682</v>
      </c>
      <c r="Y63" s="79">
        <v>5</v>
      </c>
      <c r="Z63" s="79">
        <v>1</v>
      </c>
    </row>
    <row r="64" spans="1:26" ht="11.25">
      <c r="A64" s="168" t="s">
        <v>27</v>
      </c>
      <c r="B64" s="168" t="s">
        <v>432</v>
      </c>
      <c r="C64" s="79">
        <v>9</v>
      </c>
      <c r="D64" s="79">
        <v>29</v>
      </c>
      <c r="E64" s="79">
        <v>6</v>
      </c>
      <c r="F64" s="79">
        <v>15</v>
      </c>
      <c r="G64" s="79">
        <v>8</v>
      </c>
      <c r="H64" s="79">
        <v>2</v>
      </c>
      <c r="I64" s="79">
        <v>1</v>
      </c>
      <c r="J64" s="79">
        <v>1</v>
      </c>
      <c r="K64" s="79">
        <v>3</v>
      </c>
      <c r="L64" s="79">
        <v>25</v>
      </c>
      <c r="M64" s="84">
        <v>0.517</v>
      </c>
      <c r="N64" s="84">
        <v>0.594</v>
      </c>
      <c r="O64" s="84">
        <v>0.862</v>
      </c>
      <c r="P64" s="84">
        <v>1.456</v>
      </c>
      <c r="Q64" s="85">
        <v>12.4</v>
      </c>
      <c r="R64" s="79">
        <v>0</v>
      </c>
      <c r="S64" s="79">
        <v>1</v>
      </c>
      <c r="T64" s="79">
        <v>0</v>
      </c>
      <c r="U64" s="79">
        <v>1</v>
      </c>
      <c r="V64" s="79">
        <v>11</v>
      </c>
      <c r="W64" s="79">
        <v>4</v>
      </c>
      <c r="X64" s="84">
        <v>0.364</v>
      </c>
      <c r="Y64" s="79">
        <v>6</v>
      </c>
      <c r="Z64" s="79">
        <v>0</v>
      </c>
    </row>
    <row r="65" spans="1:26" ht="11.25">
      <c r="A65" s="168" t="s">
        <v>29</v>
      </c>
      <c r="B65" s="168" t="s">
        <v>432</v>
      </c>
      <c r="C65" s="79">
        <v>10</v>
      </c>
      <c r="D65" s="79">
        <v>31</v>
      </c>
      <c r="E65" s="79">
        <v>18</v>
      </c>
      <c r="F65" s="79">
        <v>16</v>
      </c>
      <c r="G65" s="79">
        <v>17</v>
      </c>
      <c r="H65" s="79">
        <v>4</v>
      </c>
      <c r="I65" s="79">
        <v>1</v>
      </c>
      <c r="J65" s="79">
        <v>0</v>
      </c>
      <c r="K65" s="79">
        <v>5</v>
      </c>
      <c r="L65" s="79">
        <v>27</v>
      </c>
      <c r="M65" s="84">
        <v>0.516</v>
      </c>
      <c r="N65" s="84">
        <v>0.6</v>
      </c>
      <c r="O65" s="84">
        <v>0.871</v>
      </c>
      <c r="P65" s="84">
        <v>1.471</v>
      </c>
      <c r="Q65" s="85">
        <v>12.8</v>
      </c>
      <c r="R65" s="79">
        <v>4</v>
      </c>
      <c r="S65" s="79">
        <v>3</v>
      </c>
      <c r="T65" s="79">
        <v>0</v>
      </c>
      <c r="U65" s="79">
        <v>1</v>
      </c>
      <c r="V65" s="79">
        <v>24</v>
      </c>
      <c r="W65" s="79">
        <v>15</v>
      </c>
      <c r="X65" s="84">
        <v>0.625</v>
      </c>
      <c r="Y65" s="79">
        <v>4</v>
      </c>
      <c r="Z65" s="79">
        <v>3</v>
      </c>
    </row>
    <row r="66" spans="1:26" ht="11.25">
      <c r="A66" s="168" t="s">
        <v>39</v>
      </c>
      <c r="B66" s="168" t="s">
        <v>434</v>
      </c>
      <c r="C66" s="79">
        <v>9</v>
      </c>
      <c r="D66" s="79">
        <v>31</v>
      </c>
      <c r="E66" s="79">
        <v>10</v>
      </c>
      <c r="F66" s="79">
        <v>16</v>
      </c>
      <c r="G66" s="79">
        <v>10</v>
      </c>
      <c r="H66" s="79">
        <v>1</v>
      </c>
      <c r="I66" s="79">
        <v>0</v>
      </c>
      <c r="J66" s="79">
        <v>2</v>
      </c>
      <c r="K66" s="79">
        <v>0</v>
      </c>
      <c r="L66" s="79">
        <v>23</v>
      </c>
      <c r="M66" s="84">
        <v>0.516</v>
      </c>
      <c r="N66" s="84">
        <v>0.581</v>
      </c>
      <c r="O66" s="84">
        <v>0.742</v>
      </c>
      <c r="P66" s="84">
        <v>1.323</v>
      </c>
      <c r="Q66" s="85">
        <v>11.9</v>
      </c>
      <c r="R66" s="79">
        <v>0</v>
      </c>
      <c r="S66" s="79">
        <v>2</v>
      </c>
      <c r="T66" s="79">
        <v>0</v>
      </c>
      <c r="U66" s="79">
        <v>1</v>
      </c>
      <c r="V66" s="79">
        <v>10</v>
      </c>
      <c r="W66" s="79">
        <v>5</v>
      </c>
      <c r="X66" s="84">
        <v>0.5</v>
      </c>
      <c r="Y66" s="79">
        <v>3</v>
      </c>
      <c r="Z66" s="79">
        <v>0</v>
      </c>
    </row>
    <row r="67" spans="1:26" ht="11.25">
      <c r="A67" s="168" t="s">
        <v>37</v>
      </c>
      <c r="B67" s="168" t="s">
        <v>176</v>
      </c>
      <c r="C67" s="79">
        <v>9</v>
      </c>
      <c r="D67" s="79">
        <v>34</v>
      </c>
      <c r="E67" s="79">
        <v>10</v>
      </c>
      <c r="F67" s="79">
        <v>17</v>
      </c>
      <c r="G67" s="79">
        <v>9</v>
      </c>
      <c r="H67" s="79">
        <v>2</v>
      </c>
      <c r="I67" s="79">
        <v>2</v>
      </c>
      <c r="J67" s="79">
        <v>2</v>
      </c>
      <c r="K67" s="79">
        <v>0</v>
      </c>
      <c r="L67" s="79">
        <v>29</v>
      </c>
      <c r="M67" s="84">
        <v>0.5</v>
      </c>
      <c r="N67" s="84">
        <v>0.472</v>
      </c>
      <c r="O67" s="84">
        <v>0.853</v>
      </c>
      <c r="P67" s="84">
        <v>1.325</v>
      </c>
      <c r="Q67" s="85">
        <v>14.5</v>
      </c>
      <c r="R67" s="79">
        <v>2</v>
      </c>
      <c r="S67" s="79">
        <v>0</v>
      </c>
      <c r="T67" s="79">
        <v>0</v>
      </c>
      <c r="U67" s="79">
        <v>0</v>
      </c>
      <c r="V67" s="79">
        <v>14</v>
      </c>
      <c r="W67" s="79">
        <v>9</v>
      </c>
      <c r="X67" s="84">
        <v>0.643</v>
      </c>
      <c r="Y67" s="79">
        <v>6</v>
      </c>
      <c r="Z67" s="79">
        <v>0</v>
      </c>
    </row>
    <row r="68" spans="1:26" ht="11.25">
      <c r="A68" s="168" t="s">
        <v>33</v>
      </c>
      <c r="B68" s="168" t="s">
        <v>352</v>
      </c>
      <c r="C68" s="79">
        <v>8</v>
      </c>
      <c r="D68" s="79">
        <v>28</v>
      </c>
      <c r="E68" s="79">
        <v>16</v>
      </c>
      <c r="F68" s="79">
        <v>14</v>
      </c>
      <c r="G68" s="79">
        <v>10</v>
      </c>
      <c r="H68" s="79">
        <v>2</v>
      </c>
      <c r="I68" s="79">
        <v>1</v>
      </c>
      <c r="J68" s="79">
        <v>0</v>
      </c>
      <c r="K68" s="79">
        <v>3</v>
      </c>
      <c r="L68" s="79">
        <v>21</v>
      </c>
      <c r="M68" s="84">
        <v>0.5</v>
      </c>
      <c r="N68" s="84">
        <v>0.613</v>
      </c>
      <c r="O68" s="84">
        <v>0.75</v>
      </c>
      <c r="P68" s="84">
        <v>1.363</v>
      </c>
      <c r="Q68" s="85">
        <v>9.9</v>
      </c>
      <c r="R68" s="79">
        <v>0</v>
      </c>
      <c r="S68" s="79">
        <v>2</v>
      </c>
      <c r="T68" s="79">
        <v>0</v>
      </c>
      <c r="U68" s="79">
        <v>0</v>
      </c>
      <c r="V68" s="79">
        <v>18</v>
      </c>
      <c r="W68" s="79">
        <v>9</v>
      </c>
      <c r="X68" s="84">
        <v>0.5</v>
      </c>
      <c r="Y68" s="79">
        <v>4</v>
      </c>
      <c r="Z68" s="79">
        <v>2</v>
      </c>
    </row>
    <row r="69" spans="1:26" ht="11.25">
      <c r="A69" s="168" t="s">
        <v>39</v>
      </c>
      <c r="B69" s="168" t="s">
        <v>433</v>
      </c>
      <c r="C69" s="79">
        <v>7</v>
      </c>
      <c r="D69" s="79">
        <v>24</v>
      </c>
      <c r="E69" s="79">
        <v>5</v>
      </c>
      <c r="F69" s="79">
        <v>12</v>
      </c>
      <c r="G69" s="79">
        <v>7</v>
      </c>
      <c r="H69" s="79">
        <v>5</v>
      </c>
      <c r="I69" s="79">
        <v>0</v>
      </c>
      <c r="J69" s="79">
        <v>0</v>
      </c>
      <c r="K69" s="79">
        <v>2</v>
      </c>
      <c r="L69" s="79">
        <v>19</v>
      </c>
      <c r="M69" s="84">
        <v>0.5</v>
      </c>
      <c r="N69" s="84">
        <v>0.577</v>
      </c>
      <c r="O69" s="84">
        <v>0.792</v>
      </c>
      <c r="P69" s="84">
        <v>1.369</v>
      </c>
      <c r="Q69" s="85">
        <v>9.2</v>
      </c>
      <c r="R69" s="79">
        <v>0</v>
      </c>
      <c r="S69" s="79">
        <v>1</v>
      </c>
      <c r="T69" s="79">
        <v>0</v>
      </c>
      <c r="U69" s="79">
        <v>1</v>
      </c>
      <c r="V69" s="79">
        <v>3</v>
      </c>
      <c r="W69" s="79">
        <v>1</v>
      </c>
      <c r="X69" s="84">
        <v>0.333</v>
      </c>
      <c r="Y69" s="79">
        <v>1</v>
      </c>
      <c r="Z69" s="79">
        <v>0</v>
      </c>
    </row>
    <row r="70" spans="1:26" ht="11.25">
      <c r="A70" s="168" t="s">
        <v>34</v>
      </c>
      <c r="B70" s="168" t="s">
        <v>296</v>
      </c>
      <c r="C70" s="79">
        <v>5</v>
      </c>
      <c r="D70" s="79">
        <v>20</v>
      </c>
      <c r="E70" s="79">
        <v>8</v>
      </c>
      <c r="F70" s="79">
        <v>10</v>
      </c>
      <c r="G70" s="79">
        <v>9</v>
      </c>
      <c r="H70" s="79">
        <v>0</v>
      </c>
      <c r="I70" s="79">
        <v>3</v>
      </c>
      <c r="J70" s="79">
        <v>0</v>
      </c>
      <c r="K70" s="79">
        <v>2</v>
      </c>
      <c r="L70" s="79">
        <v>18</v>
      </c>
      <c r="M70" s="84">
        <v>0.5</v>
      </c>
      <c r="N70" s="84">
        <v>0.591</v>
      </c>
      <c r="O70" s="84">
        <v>0.9</v>
      </c>
      <c r="P70" s="84">
        <v>1.491</v>
      </c>
      <c r="Q70" s="85">
        <v>8.7</v>
      </c>
      <c r="R70" s="79">
        <v>0</v>
      </c>
      <c r="S70" s="79">
        <v>1</v>
      </c>
      <c r="T70" s="79">
        <v>1</v>
      </c>
      <c r="U70" s="79">
        <v>0</v>
      </c>
      <c r="V70" s="79">
        <v>12</v>
      </c>
      <c r="W70" s="79">
        <v>5</v>
      </c>
      <c r="X70" s="84">
        <v>0.417</v>
      </c>
      <c r="Y70" s="79">
        <v>4</v>
      </c>
      <c r="Z70" s="79">
        <v>0</v>
      </c>
    </row>
    <row r="71" spans="1:26" ht="11.25">
      <c r="A71" s="168" t="s">
        <v>34</v>
      </c>
      <c r="B71" s="168" t="s">
        <v>31</v>
      </c>
      <c r="C71" s="79">
        <v>6</v>
      </c>
      <c r="D71" s="79">
        <v>18</v>
      </c>
      <c r="E71" s="79">
        <v>4</v>
      </c>
      <c r="F71" s="79">
        <v>9</v>
      </c>
      <c r="G71" s="79">
        <v>2</v>
      </c>
      <c r="H71" s="79">
        <v>0</v>
      </c>
      <c r="I71" s="79">
        <v>0</v>
      </c>
      <c r="J71" s="79">
        <v>0</v>
      </c>
      <c r="K71" s="79">
        <v>2</v>
      </c>
      <c r="L71" s="79">
        <v>11</v>
      </c>
      <c r="M71" s="84">
        <v>0.5</v>
      </c>
      <c r="N71" s="84">
        <v>0.55</v>
      </c>
      <c r="O71" s="84">
        <v>0.611</v>
      </c>
      <c r="P71" s="84">
        <v>1.161</v>
      </c>
      <c r="Q71" s="85">
        <v>5</v>
      </c>
      <c r="R71" s="79">
        <v>0</v>
      </c>
      <c r="S71" s="79">
        <v>0</v>
      </c>
      <c r="T71" s="79">
        <v>0</v>
      </c>
      <c r="U71" s="79">
        <v>0</v>
      </c>
      <c r="V71" s="79">
        <v>7</v>
      </c>
      <c r="W71" s="79">
        <v>5</v>
      </c>
      <c r="X71" s="84">
        <v>0.714</v>
      </c>
      <c r="Y71" s="79">
        <v>4</v>
      </c>
      <c r="Z71" s="79">
        <v>0</v>
      </c>
    </row>
    <row r="72" spans="1:26" ht="11.25">
      <c r="A72" s="168" t="s">
        <v>39</v>
      </c>
      <c r="B72" s="168" t="s">
        <v>176</v>
      </c>
      <c r="C72" s="79">
        <v>5</v>
      </c>
      <c r="D72" s="79">
        <v>18</v>
      </c>
      <c r="E72" s="79">
        <v>6</v>
      </c>
      <c r="F72" s="79">
        <v>9</v>
      </c>
      <c r="G72" s="79">
        <v>5</v>
      </c>
      <c r="H72" s="79">
        <v>1</v>
      </c>
      <c r="I72" s="79">
        <v>0</v>
      </c>
      <c r="J72" s="79">
        <v>0</v>
      </c>
      <c r="K72" s="79">
        <v>2</v>
      </c>
      <c r="L72" s="79">
        <v>12</v>
      </c>
      <c r="M72" s="84">
        <v>0.5</v>
      </c>
      <c r="N72" s="84">
        <v>0.55</v>
      </c>
      <c r="O72" s="84">
        <v>0.667</v>
      </c>
      <c r="P72" s="84">
        <v>1.217</v>
      </c>
      <c r="Q72" s="85">
        <v>5.5</v>
      </c>
      <c r="R72" s="79">
        <v>0</v>
      </c>
      <c r="S72" s="79">
        <v>0</v>
      </c>
      <c r="T72" s="79">
        <v>0</v>
      </c>
      <c r="U72" s="79">
        <v>2</v>
      </c>
      <c r="V72" s="79">
        <v>8</v>
      </c>
      <c r="W72" s="79">
        <v>5</v>
      </c>
      <c r="X72" s="84">
        <v>0.625</v>
      </c>
      <c r="Y72" s="79">
        <v>2</v>
      </c>
      <c r="Z72" s="79">
        <v>0</v>
      </c>
    </row>
    <row r="73" spans="1:26" ht="11.25">
      <c r="A73" s="168" t="s">
        <v>27</v>
      </c>
      <c r="B73" s="168" t="s">
        <v>434</v>
      </c>
      <c r="C73" s="79">
        <v>7</v>
      </c>
      <c r="D73" s="79">
        <v>20</v>
      </c>
      <c r="E73" s="79">
        <v>4</v>
      </c>
      <c r="F73" s="79">
        <v>10</v>
      </c>
      <c r="G73" s="79">
        <v>4</v>
      </c>
      <c r="H73" s="79">
        <v>0</v>
      </c>
      <c r="I73" s="79">
        <v>1</v>
      </c>
      <c r="J73" s="79">
        <v>1</v>
      </c>
      <c r="K73" s="79">
        <v>0</v>
      </c>
      <c r="L73" s="79">
        <v>15</v>
      </c>
      <c r="M73" s="84">
        <v>0.5</v>
      </c>
      <c r="N73" s="84">
        <v>0.55</v>
      </c>
      <c r="O73" s="84">
        <v>0.75</v>
      </c>
      <c r="P73" s="84">
        <v>1.3</v>
      </c>
      <c r="Q73" s="85">
        <v>7.5</v>
      </c>
      <c r="R73" s="79">
        <v>0</v>
      </c>
      <c r="S73" s="79">
        <v>1</v>
      </c>
      <c r="T73" s="79">
        <v>1</v>
      </c>
      <c r="U73" s="79">
        <v>0</v>
      </c>
      <c r="V73" s="79">
        <v>9</v>
      </c>
      <c r="W73" s="79">
        <v>3</v>
      </c>
      <c r="X73" s="84">
        <v>0.333</v>
      </c>
      <c r="Y73" s="79">
        <v>6</v>
      </c>
      <c r="Z73" s="79">
        <v>1</v>
      </c>
    </row>
    <row r="74" spans="1:26" ht="11.25">
      <c r="A74" s="168" t="s">
        <v>38</v>
      </c>
      <c r="B74" s="168" t="s">
        <v>433</v>
      </c>
      <c r="C74" s="79">
        <v>7</v>
      </c>
      <c r="D74" s="79">
        <v>23</v>
      </c>
      <c r="E74" s="79">
        <v>6</v>
      </c>
      <c r="F74" s="79">
        <v>11</v>
      </c>
      <c r="G74" s="79">
        <v>4</v>
      </c>
      <c r="H74" s="79">
        <v>1</v>
      </c>
      <c r="I74" s="79">
        <v>0</v>
      </c>
      <c r="J74" s="79">
        <v>1</v>
      </c>
      <c r="K74" s="79">
        <v>0</v>
      </c>
      <c r="L74" s="79">
        <v>15</v>
      </c>
      <c r="M74" s="84">
        <v>0.478</v>
      </c>
      <c r="N74" s="84">
        <v>0.5</v>
      </c>
      <c r="O74" s="84">
        <v>0.652</v>
      </c>
      <c r="P74" s="84">
        <v>1.152</v>
      </c>
      <c r="Q74" s="85">
        <v>7.2</v>
      </c>
      <c r="R74" s="79">
        <v>1</v>
      </c>
      <c r="S74" s="79">
        <v>1</v>
      </c>
      <c r="T74" s="79">
        <v>1</v>
      </c>
      <c r="U74" s="79">
        <v>0</v>
      </c>
      <c r="V74" s="79">
        <v>6</v>
      </c>
      <c r="W74" s="79">
        <v>2</v>
      </c>
      <c r="X74" s="84">
        <v>0.333</v>
      </c>
      <c r="Y74" s="79">
        <v>2</v>
      </c>
      <c r="Z74" s="79">
        <v>0</v>
      </c>
    </row>
    <row r="75" spans="1:26" ht="11.25">
      <c r="A75" s="168" t="s">
        <v>38</v>
      </c>
      <c r="B75" s="168" t="s">
        <v>434</v>
      </c>
      <c r="C75" s="79">
        <v>8</v>
      </c>
      <c r="D75" s="79">
        <v>23</v>
      </c>
      <c r="E75" s="79">
        <v>7</v>
      </c>
      <c r="F75" s="79">
        <v>11</v>
      </c>
      <c r="G75" s="79">
        <v>2</v>
      </c>
      <c r="H75" s="79">
        <v>0</v>
      </c>
      <c r="I75" s="79">
        <v>0</v>
      </c>
      <c r="J75" s="79">
        <v>0</v>
      </c>
      <c r="K75" s="79">
        <v>0</v>
      </c>
      <c r="L75" s="79">
        <v>11</v>
      </c>
      <c r="M75" s="84">
        <v>0.478</v>
      </c>
      <c r="N75" s="84">
        <v>0.609</v>
      </c>
      <c r="O75" s="84">
        <v>0.478</v>
      </c>
      <c r="P75" s="84">
        <v>1.087</v>
      </c>
      <c r="Q75" s="85">
        <v>5.3</v>
      </c>
      <c r="R75" s="79">
        <v>0</v>
      </c>
      <c r="S75" s="79">
        <v>3</v>
      </c>
      <c r="T75" s="79">
        <v>1</v>
      </c>
      <c r="U75" s="79">
        <v>0</v>
      </c>
      <c r="V75" s="79">
        <v>10</v>
      </c>
      <c r="W75" s="79">
        <v>3</v>
      </c>
      <c r="X75" s="84">
        <v>0.3</v>
      </c>
      <c r="Y75" s="79">
        <v>5</v>
      </c>
      <c r="Z75" s="79">
        <v>0</v>
      </c>
    </row>
    <row r="76" spans="1:26" ht="11.25">
      <c r="A76" s="168" t="s">
        <v>40</v>
      </c>
      <c r="B76" s="168" t="s">
        <v>434</v>
      </c>
      <c r="C76" s="79">
        <v>8</v>
      </c>
      <c r="D76" s="79">
        <v>23</v>
      </c>
      <c r="E76" s="79">
        <v>5</v>
      </c>
      <c r="F76" s="79">
        <v>11</v>
      </c>
      <c r="G76" s="79">
        <v>5</v>
      </c>
      <c r="H76" s="79">
        <v>1</v>
      </c>
      <c r="I76" s="79">
        <v>1</v>
      </c>
      <c r="J76" s="79">
        <v>0</v>
      </c>
      <c r="K76" s="79">
        <v>0</v>
      </c>
      <c r="L76" s="79">
        <v>14</v>
      </c>
      <c r="M76" s="84">
        <v>0.478</v>
      </c>
      <c r="N76" s="84">
        <v>0.522</v>
      </c>
      <c r="O76" s="84">
        <v>0.609</v>
      </c>
      <c r="P76" s="84">
        <v>1.13</v>
      </c>
      <c r="Q76" s="85">
        <v>6.7</v>
      </c>
      <c r="R76" s="79">
        <v>0</v>
      </c>
      <c r="S76" s="79">
        <v>1</v>
      </c>
      <c r="T76" s="79">
        <v>0</v>
      </c>
      <c r="U76" s="79">
        <v>0</v>
      </c>
      <c r="V76" s="79">
        <v>7</v>
      </c>
      <c r="W76" s="79">
        <v>3</v>
      </c>
      <c r="X76" s="84">
        <v>0.429</v>
      </c>
      <c r="Y76" s="79">
        <v>5</v>
      </c>
      <c r="Z76" s="79">
        <v>0</v>
      </c>
    </row>
    <row r="77" spans="1:26" ht="11.25">
      <c r="A77" s="168" t="s">
        <v>29</v>
      </c>
      <c r="B77" s="168" t="s">
        <v>31</v>
      </c>
      <c r="C77" s="79">
        <v>4</v>
      </c>
      <c r="D77" s="79">
        <v>13</v>
      </c>
      <c r="E77" s="79">
        <v>3</v>
      </c>
      <c r="F77" s="79">
        <v>6</v>
      </c>
      <c r="G77" s="79">
        <v>5</v>
      </c>
      <c r="H77" s="79">
        <v>1</v>
      </c>
      <c r="I77" s="79">
        <v>0</v>
      </c>
      <c r="J77" s="79">
        <v>1</v>
      </c>
      <c r="K77" s="79">
        <v>0</v>
      </c>
      <c r="L77" s="79">
        <v>10</v>
      </c>
      <c r="M77" s="84">
        <v>0.462</v>
      </c>
      <c r="N77" s="84">
        <v>0.462</v>
      </c>
      <c r="O77" s="84">
        <v>0.769</v>
      </c>
      <c r="P77" s="84">
        <v>1.231</v>
      </c>
      <c r="Q77" s="85">
        <v>4.6</v>
      </c>
      <c r="R77" s="79">
        <v>0</v>
      </c>
      <c r="S77" s="79">
        <v>0</v>
      </c>
      <c r="T77" s="79">
        <v>0</v>
      </c>
      <c r="U77" s="79">
        <v>0</v>
      </c>
      <c r="V77" s="79">
        <v>8</v>
      </c>
      <c r="W77" s="79">
        <v>5</v>
      </c>
      <c r="X77" s="84">
        <v>0.625</v>
      </c>
      <c r="Y77" s="79">
        <v>1</v>
      </c>
      <c r="Z77" s="79">
        <v>0</v>
      </c>
    </row>
    <row r="78" spans="1:26" ht="11.25">
      <c r="A78" s="168" t="s">
        <v>35</v>
      </c>
      <c r="B78" s="168" t="s">
        <v>176</v>
      </c>
      <c r="C78" s="79">
        <v>7</v>
      </c>
      <c r="D78" s="79">
        <v>24</v>
      </c>
      <c r="E78" s="79">
        <v>5</v>
      </c>
      <c r="F78" s="79">
        <v>11</v>
      </c>
      <c r="G78" s="79">
        <v>12</v>
      </c>
      <c r="H78" s="79">
        <v>0</v>
      </c>
      <c r="I78" s="79">
        <v>0</v>
      </c>
      <c r="J78" s="79">
        <v>1</v>
      </c>
      <c r="K78" s="79">
        <v>0</v>
      </c>
      <c r="L78" s="79">
        <v>14</v>
      </c>
      <c r="M78" s="84">
        <v>0.458</v>
      </c>
      <c r="N78" s="84">
        <v>0.462</v>
      </c>
      <c r="O78" s="84">
        <v>0.583</v>
      </c>
      <c r="P78" s="84">
        <v>1.045</v>
      </c>
      <c r="Q78" s="85">
        <v>6.4</v>
      </c>
      <c r="R78" s="79">
        <v>2</v>
      </c>
      <c r="S78" s="79">
        <v>1</v>
      </c>
      <c r="T78" s="79">
        <v>0</v>
      </c>
      <c r="U78" s="79">
        <v>0</v>
      </c>
      <c r="V78" s="79">
        <v>13</v>
      </c>
      <c r="W78" s="79">
        <v>7</v>
      </c>
      <c r="X78" s="84">
        <v>0.538</v>
      </c>
      <c r="Y78" s="79">
        <v>3</v>
      </c>
      <c r="Z78" s="79">
        <v>0</v>
      </c>
    </row>
    <row r="79" spans="1:26" ht="11.25">
      <c r="A79" s="168" t="s">
        <v>32</v>
      </c>
      <c r="B79" s="168" t="s">
        <v>31</v>
      </c>
      <c r="C79" s="79">
        <v>7</v>
      </c>
      <c r="D79" s="79">
        <v>24</v>
      </c>
      <c r="E79" s="79">
        <v>6</v>
      </c>
      <c r="F79" s="79">
        <v>11</v>
      </c>
      <c r="G79" s="79">
        <v>5</v>
      </c>
      <c r="H79" s="79">
        <v>2</v>
      </c>
      <c r="I79" s="79">
        <v>0</v>
      </c>
      <c r="J79" s="79">
        <v>0</v>
      </c>
      <c r="K79" s="79">
        <v>1</v>
      </c>
      <c r="L79" s="79">
        <v>14</v>
      </c>
      <c r="M79" s="84">
        <v>0.458</v>
      </c>
      <c r="N79" s="84">
        <v>0.52</v>
      </c>
      <c r="O79" s="84">
        <v>0.583</v>
      </c>
      <c r="P79" s="84">
        <v>1.103</v>
      </c>
      <c r="Q79" s="85">
        <v>6.2</v>
      </c>
      <c r="R79" s="79">
        <v>0</v>
      </c>
      <c r="S79" s="79">
        <v>1</v>
      </c>
      <c r="T79" s="79">
        <v>0</v>
      </c>
      <c r="U79" s="79">
        <v>0</v>
      </c>
      <c r="V79" s="79">
        <v>5</v>
      </c>
      <c r="W79" s="79">
        <v>3</v>
      </c>
      <c r="X79" s="84">
        <v>0.6</v>
      </c>
      <c r="Y79" s="79">
        <v>5</v>
      </c>
      <c r="Z79" s="79">
        <v>0</v>
      </c>
    </row>
    <row r="80" spans="1:26" ht="11.25">
      <c r="A80" s="168" t="s">
        <v>33</v>
      </c>
      <c r="B80" s="168" t="s">
        <v>433</v>
      </c>
      <c r="C80" s="79">
        <v>6</v>
      </c>
      <c r="D80" s="79">
        <v>24</v>
      </c>
      <c r="E80" s="79">
        <v>6</v>
      </c>
      <c r="F80" s="79">
        <v>11</v>
      </c>
      <c r="G80" s="79">
        <v>5</v>
      </c>
      <c r="H80" s="79">
        <v>1</v>
      </c>
      <c r="I80" s="79">
        <v>0</v>
      </c>
      <c r="J80" s="79">
        <v>0</v>
      </c>
      <c r="K80" s="79">
        <v>0</v>
      </c>
      <c r="L80" s="79">
        <v>12</v>
      </c>
      <c r="M80" s="84">
        <v>0.458</v>
      </c>
      <c r="N80" s="84">
        <v>0.458</v>
      </c>
      <c r="O80" s="84">
        <v>0.5</v>
      </c>
      <c r="P80" s="84">
        <v>0.958</v>
      </c>
      <c r="Q80" s="85">
        <v>5.5</v>
      </c>
      <c r="R80" s="79">
        <v>0</v>
      </c>
      <c r="S80" s="79">
        <v>0</v>
      </c>
      <c r="T80" s="79">
        <v>0</v>
      </c>
      <c r="U80" s="79">
        <v>0</v>
      </c>
      <c r="V80" s="79">
        <v>7</v>
      </c>
      <c r="W80" s="79">
        <v>4</v>
      </c>
      <c r="X80" s="84">
        <v>0.571</v>
      </c>
      <c r="Y80" s="79">
        <v>2</v>
      </c>
      <c r="Z80" s="79">
        <v>0</v>
      </c>
    </row>
    <row r="81" spans="1:26" ht="11.25">
      <c r="A81" s="168" t="s">
        <v>33</v>
      </c>
      <c r="B81" s="168" t="s">
        <v>176</v>
      </c>
      <c r="C81" s="79">
        <v>9</v>
      </c>
      <c r="D81" s="79">
        <v>33</v>
      </c>
      <c r="E81" s="79">
        <v>13</v>
      </c>
      <c r="F81" s="79">
        <v>15</v>
      </c>
      <c r="G81" s="79">
        <v>6</v>
      </c>
      <c r="H81" s="79">
        <v>0</v>
      </c>
      <c r="I81" s="79">
        <v>0</v>
      </c>
      <c r="J81" s="79">
        <v>0</v>
      </c>
      <c r="K81" s="79">
        <v>2</v>
      </c>
      <c r="L81" s="79">
        <v>17</v>
      </c>
      <c r="M81" s="84">
        <v>0.455</v>
      </c>
      <c r="N81" s="84">
        <v>0.571</v>
      </c>
      <c r="O81" s="84">
        <v>0.515</v>
      </c>
      <c r="P81" s="84">
        <v>1.087</v>
      </c>
      <c r="Q81" s="85">
        <v>7.3</v>
      </c>
      <c r="R81" s="79">
        <v>0</v>
      </c>
      <c r="S81" s="79">
        <v>3</v>
      </c>
      <c r="T81" s="79">
        <v>3</v>
      </c>
      <c r="U81" s="79">
        <v>1</v>
      </c>
      <c r="V81" s="79">
        <v>15</v>
      </c>
      <c r="W81" s="79">
        <v>7</v>
      </c>
      <c r="X81" s="84">
        <v>0.467</v>
      </c>
      <c r="Y81" s="79">
        <v>3</v>
      </c>
      <c r="Z81" s="79">
        <v>0</v>
      </c>
    </row>
    <row r="82" spans="1:26" ht="11.25">
      <c r="A82" s="168" t="s">
        <v>34</v>
      </c>
      <c r="B82" s="168" t="s">
        <v>434</v>
      </c>
      <c r="C82" s="79">
        <v>10</v>
      </c>
      <c r="D82" s="79">
        <v>31</v>
      </c>
      <c r="E82" s="79">
        <v>8</v>
      </c>
      <c r="F82" s="79">
        <v>14</v>
      </c>
      <c r="G82" s="79">
        <v>6</v>
      </c>
      <c r="H82" s="79">
        <v>0</v>
      </c>
      <c r="I82" s="79">
        <v>0</v>
      </c>
      <c r="J82" s="79">
        <v>0</v>
      </c>
      <c r="K82" s="79">
        <v>0</v>
      </c>
      <c r="L82" s="79">
        <v>14</v>
      </c>
      <c r="M82" s="84">
        <v>0.452</v>
      </c>
      <c r="N82" s="84">
        <v>0.5</v>
      </c>
      <c r="O82" s="84">
        <v>0.452</v>
      </c>
      <c r="P82" s="84">
        <v>0.952</v>
      </c>
      <c r="Q82" s="85">
        <v>6.3</v>
      </c>
      <c r="R82" s="79">
        <v>1</v>
      </c>
      <c r="S82" s="79">
        <v>2</v>
      </c>
      <c r="T82" s="79">
        <v>0</v>
      </c>
      <c r="U82" s="79">
        <v>0</v>
      </c>
      <c r="V82" s="79">
        <v>12</v>
      </c>
      <c r="W82" s="79">
        <v>6</v>
      </c>
      <c r="X82" s="84">
        <v>0.5</v>
      </c>
      <c r="Y82" s="79">
        <v>4</v>
      </c>
      <c r="Z82" s="79">
        <v>0</v>
      </c>
    </row>
    <row r="83" spans="1:26" ht="11.25">
      <c r="A83" s="168" t="s">
        <v>35</v>
      </c>
      <c r="B83" s="168" t="s">
        <v>31</v>
      </c>
      <c r="C83" s="79">
        <v>7</v>
      </c>
      <c r="D83" s="79">
        <v>20</v>
      </c>
      <c r="E83" s="79">
        <v>4</v>
      </c>
      <c r="F83" s="79">
        <v>9</v>
      </c>
      <c r="G83" s="79">
        <v>11</v>
      </c>
      <c r="H83" s="79">
        <v>0</v>
      </c>
      <c r="I83" s="79">
        <v>0</v>
      </c>
      <c r="J83" s="79">
        <v>1</v>
      </c>
      <c r="K83" s="79">
        <v>3</v>
      </c>
      <c r="L83" s="79">
        <v>15</v>
      </c>
      <c r="M83" s="84">
        <v>0.45</v>
      </c>
      <c r="N83" s="84">
        <v>0.5</v>
      </c>
      <c r="O83" s="84">
        <v>0.75</v>
      </c>
      <c r="P83" s="84">
        <v>1.25</v>
      </c>
      <c r="Q83" s="85">
        <v>6.3</v>
      </c>
      <c r="R83" s="79">
        <v>1</v>
      </c>
      <c r="S83" s="79">
        <v>0</v>
      </c>
      <c r="T83" s="79">
        <v>1</v>
      </c>
      <c r="U83" s="79">
        <v>0</v>
      </c>
      <c r="V83" s="79">
        <v>12</v>
      </c>
      <c r="W83" s="79">
        <v>7</v>
      </c>
      <c r="X83" s="84">
        <v>0.583</v>
      </c>
      <c r="Y83" s="79">
        <v>5</v>
      </c>
      <c r="Z83" s="79">
        <v>0</v>
      </c>
    </row>
    <row r="84" spans="1:26" ht="11.25">
      <c r="A84" s="168" t="s">
        <v>27</v>
      </c>
      <c r="B84" s="168" t="s">
        <v>31</v>
      </c>
      <c r="C84" s="79">
        <v>6</v>
      </c>
      <c r="D84" s="79">
        <v>16</v>
      </c>
      <c r="E84" s="79">
        <v>2</v>
      </c>
      <c r="F84" s="79">
        <v>7</v>
      </c>
      <c r="G84" s="79">
        <v>1</v>
      </c>
      <c r="H84" s="79">
        <v>0</v>
      </c>
      <c r="I84" s="79">
        <v>0</v>
      </c>
      <c r="J84" s="79">
        <v>0</v>
      </c>
      <c r="K84" s="79">
        <v>1</v>
      </c>
      <c r="L84" s="79">
        <v>8</v>
      </c>
      <c r="M84" s="84">
        <v>0.438</v>
      </c>
      <c r="N84" s="84">
        <v>0.471</v>
      </c>
      <c r="O84" s="84">
        <v>0.5</v>
      </c>
      <c r="P84" s="84">
        <v>0.971</v>
      </c>
      <c r="Q84" s="85">
        <v>3.3</v>
      </c>
      <c r="R84" s="79">
        <v>0</v>
      </c>
      <c r="S84" s="79">
        <v>0</v>
      </c>
      <c r="T84" s="79">
        <v>1</v>
      </c>
      <c r="U84" s="79">
        <v>0</v>
      </c>
      <c r="V84" s="79">
        <v>8</v>
      </c>
      <c r="W84" s="79">
        <v>1</v>
      </c>
      <c r="X84" s="84">
        <v>0.125</v>
      </c>
      <c r="Y84" s="79">
        <v>7</v>
      </c>
      <c r="Z84" s="79">
        <v>0</v>
      </c>
    </row>
    <row r="85" spans="1:26" ht="11.25">
      <c r="A85" s="168" t="s">
        <v>34</v>
      </c>
      <c r="B85" s="168" t="s">
        <v>28</v>
      </c>
      <c r="C85" s="79">
        <v>6</v>
      </c>
      <c r="D85" s="79">
        <v>19</v>
      </c>
      <c r="E85" s="79">
        <v>6</v>
      </c>
      <c r="F85" s="79">
        <v>8</v>
      </c>
      <c r="G85" s="79">
        <v>13</v>
      </c>
      <c r="H85" s="79">
        <v>0</v>
      </c>
      <c r="I85" s="79">
        <v>2</v>
      </c>
      <c r="J85" s="79">
        <v>0</v>
      </c>
      <c r="K85" s="79">
        <v>4</v>
      </c>
      <c r="L85" s="79">
        <v>16</v>
      </c>
      <c r="M85" s="84">
        <v>0.421</v>
      </c>
      <c r="N85" s="84">
        <v>0.583</v>
      </c>
      <c r="O85" s="84">
        <v>0.842</v>
      </c>
      <c r="P85" s="84">
        <v>1.425</v>
      </c>
      <c r="Q85" s="85">
        <v>6.3</v>
      </c>
      <c r="R85" s="79">
        <v>1</v>
      </c>
      <c r="S85" s="79">
        <v>2</v>
      </c>
      <c r="T85" s="79">
        <v>1</v>
      </c>
      <c r="U85" s="79">
        <v>0</v>
      </c>
      <c r="V85" s="79">
        <v>13</v>
      </c>
      <c r="W85" s="79">
        <v>7</v>
      </c>
      <c r="X85" s="84">
        <v>0.538</v>
      </c>
      <c r="Y85" s="79">
        <v>4</v>
      </c>
      <c r="Z85" s="79">
        <v>0</v>
      </c>
    </row>
    <row r="86" spans="1:26" ht="11.25">
      <c r="A86" s="168" t="s">
        <v>41</v>
      </c>
      <c r="B86" s="168" t="s">
        <v>296</v>
      </c>
      <c r="C86" s="79">
        <v>5</v>
      </c>
      <c r="D86" s="79">
        <v>19</v>
      </c>
      <c r="E86" s="79">
        <v>8</v>
      </c>
      <c r="F86" s="79">
        <v>8</v>
      </c>
      <c r="G86" s="79">
        <v>7</v>
      </c>
      <c r="H86" s="79">
        <v>3</v>
      </c>
      <c r="I86" s="79">
        <v>1</v>
      </c>
      <c r="J86" s="79">
        <v>0</v>
      </c>
      <c r="K86" s="79">
        <v>1</v>
      </c>
      <c r="L86" s="79">
        <v>14</v>
      </c>
      <c r="M86" s="84">
        <v>0.421</v>
      </c>
      <c r="N86" s="84">
        <v>0.55</v>
      </c>
      <c r="O86" s="84">
        <v>0.737</v>
      </c>
      <c r="P86" s="84">
        <v>1.287</v>
      </c>
      <c r="Q86" s="85">
        <v>5.9</v>
      </c>
      <c r="R86" s="79">
        <v>0</v>
      </c>
      <c r="S86" s="79">
        <v>2</v>
      </c>
      <c r="T86" s="79">
        <v>1</v>
      </c>
      <c r="U86" s="79">
        <v>0</v>
      </c>
      <c r="V86" s="79">
        <v>9</v>
      </c>
      <c r="W86" s="79">
        <v>5</v>
      </c>
      <c r="X86" s="84">
        <v>0.556</v>
      </c>
      <c r="Y86" s="79">
        <v>4</v>
      </c>
      <c r="Z86" s="79">
        <v>0</v>
      </c>
    </row>
    <row r="87" spans="1:26" ht="11.25">
      <c r="A87" s="168" t="s">
        <v>35</v>
      </c>
      <c r="B87" s="168" t="s">
        <v>296</v>
      </c>
      <c r="C87" s="79">
        <v>5</v>
      </c>
      <c r="D87" s="79">
        <v>17</v>
      </c>
      <c r="E87" s="79">
        <v>7</v>
      </c>
      <c r="F87" s="79">
        <v>7</v>
      </c>
      <c r="G87" s="79">
        <v>5</v>
      </c>
      <c r="H87" s="79">
        <v>0</v>
      </c>
      <c r="I87" s="79">
        <v>0</v>
      </c>
      <c r="J87" s="79">
        <v>0</v>
      </c>
      <c r="K87" s="79">
        <v>3</v>
      </c>
      <c r="L87" s="79">
        <v>10</v>
      </c>
      <c r="M87" s="84">
        <v>0.412</v>
      </c>
      <c r="N87" s="84">
        <v>0.522</v>
      </c>
      <c r="O87" s="84">
        <v>0.588</v>
      </c>
      <c r="P87" s="84">
        <v>1.11</v>
      </c>
      <c r="Q87" s="85">
        <v>3.5</v>
      </c>
      <c r="R87" s="79">
        <v>3</v>
      </c>
      <c r="S87" s="79">
        <v>2</v>
      </c>
      <c r="T87" s="79">
        <v>1</v>
      </c>
      <c r="U87" s="79">
        <v>0</v>
      </c>
      <c r="V87" s="79">
        <v>14</v>
      </c>
      <c r="W87" s="79">
        <v>8</v>
      </c>
      <c r="X87" s="84">
        <v>0.571</v>
      </c>
      <c r="Y87" s="79">
        <v>5</v>
      </c>
      <c r="Z87" s="79">
        <v>0</v>
      </c>
    </row>
    <row r="88" spans="1:26" ht="11.25">
      <c r="A88" s="168" t="s">
        <v>40</v>
      </c>
      <c r="B88" s="168" t="s">
        <v>433</v>
      </c>
      <c r="C88" s="79">
        <v>6</v>
      </c>
      <c r="D88" s="79">
        <v>17</v>
      </c>
      <c r="E88" s="79">
        <v>3</v>
      </c>
      <c r="F88" s="79">
        <v>7</v>
      </c>
      <c r="G88" s="79">
        <v>3</v>
      </c>
      <c r="H88" s="79">
        <v>0</v>
      </c>
      <c r="I88" s="79">
        <v>0</v>
      </c>
      <c r="J88" s="79">
        <v>0</v>
      </c>
      <c r="K88" s="79">
        <v>2</v>
      </c>
      <c r="L88" s="79">
        <v>9</v>
      </c>
      <c r="M88" s="84">
        <v>0.412</v>
      </c>
      <c r="N88" s="84">
        <v>0.474</v>
      </c>
      <c r="O88" s="84">
        <v>0.529</v>
      </c>
      <c r="P88" s="84">
        <v>1.003</v>
      </c>
      <c r="Q88" s="85">
        <v>3.3</v>
      </c>
      <c r="R88" s="79">
        <v>0</v>
      </c>
      <c r="S88" s="79">
        <v>0</v>
      </c>
      <c r="T88" s="79">
        <v>0</v>
      </c>
      <c r="U88" s="79">
        <v>0</v>
      </c>
      <c r="V88" s="79">
        <v>5</v>
      </c>
      <c r="W88" s="79">
        <v>2</v>
      </c>
      <c r="X88" s="84">
        <v>0.4</v>
      </c>
      <c r="Y88" s="79">
        <v>1</v>
      </c>
      <c r="Z88" s="79">
        <v>0</v>
      </c>
    </row>
    <row r="89" spans="1:26" ht="11.25">
      <c r="A89" s="168" t="s">
        <v>34</v>
      </c>
      <c r="B89" s="168" t="s">
        <v>352</v>
      </c>
      <c r="C89" s="79">
        <v>8</v>
      </c>
      <c r="D89" s="79">
        <v>27</v>
      </c>
      <c r="E89" s="79">
        <v>7</v>
      </c>
      <c r="F89" s="79">
        <v>11</v>
      </c>
      <c r="G89" s="79">
        <v>11</v>
      </c>
      <c r="H89" s="79">
        <v>0</v>
      </c>
      <c r="I89" s="79">
        <v>1</v>
      </c>
      <c r="J89" s="79">
        <v>0</v>
      </c>
      <c r="K89" s="79">
        <v>2</v>
      </c>
      <c r="L89" s="79">
        <v>15</v>
      </c>
      <c r="M89" s="84">
        <v>0.407</v>
      </c>
      <c r="N89" s="84">
        <v>0.484</v>
      </c>
      <c r="O89" s="84">
        <v>0.556</v>
      </c>
      <c r="P89" s="84">
        <v>1.039</v>
      </c>
      <c r="Q89" s="85">
        <v>5.8</v>
      </c>
      <c r="R89" s="79">
        <v>2</v>
      </c>
      <c r="S89" s="79">
        <v>2</v>
      </c>
      <c r="T89" s="79">
        <v>1</v>
      </c>
      <c r="U89" s="79">
        <v>1</v>
      </c>
      <c r="V89" s="79">
        <v>18</v>
      </c>
      <c r="W89" s="79">
        <v>9</v>
      </c>
      <c r="X89" s="84">
        <v>0.5</v>
      </c>
      <c r="Y89" s="79">
        <v>7</v>
      </c>
      <c r="Z89" s="79">
        <v>0</v>
      </c>
    </row>
    <row r="90" spans="1:26" ht="11.25">
      <c r="A90" s="168" t="s">
        <v>32</v>
      </c>
      <c r="B90" s="168" t="s">
        <v>28</v>
      </c>
      <c r="C90" s="79">
        <v>6</v>
      </c>
      <c r="D90" s="79">
        <v>23</v>
      </c>
      <c r="E90" s="79">
        <v>5</v>
      </c>
      <c r="F90" s="79">
        <v>9</v>
      </c>
      <c r="G90" s="79">
        <v>3</v>
      </c>
      <c r="H90" s="79">
        <v>0</v>
      </c>
      <c r="I90" s="79">
        <v>0</v>
      </c>
      <c r="J90" s="79">
        <v>0</v>
      </c>
      <c r="K90" s="79">
        <v>1</v>
      </c>
      <c r="L90" s="79">
        <v>10</v>
      </c>
      <c r="M90" s="84">
        <v>0.391</v>
      </c>
      <c r="N90" s="84">
        <v>0.52</v>
      </c>
      <c r="O90" s="84">
        <v>0.435</v>
      </c>
      <c r="P90" s="84">
        <v>0.955</v>
      </c>
      <c r="Q90" s="85">
        <v>3.8</v>
      </c>
      <c r="R90" s="79">
        <v>1</v>
      </c>
      <c r="S90" s="79">
        <v>3</v>
      </c>
      <c r="T90" s="79">
        <v>0</v>
      </c>
      <c r="U90" s="79">
        <v>0</v>
      </c>
      <c r="V90" s="79">
        <v>9</v>
      </c>
      <c r="W90" s="79">
        <v>2</v>
      </c>
      <c r="X90" s="84">
        <v>0.222</v>
      </c>
      <c r="Y90" s="79">
        <v>6</v>
      </c>
      <c r="Z90" s="79">
        <v>1</v>
      </c>
    </row>
    <row r="91" spans="1:26" ht="11.25">
      <c r="A91" s="168" t="s">
        <v>38</v>
      </c>
      <c r="B91" s="168" t="s">
        <v>31</v>
      </c>
      <c r="C91" s="79">
        <v>7</v>
      </c>
      <c r="D91" s="79">
        <v>23</v>
      </c>
      <c r="E91" s="79">
        <v>2</v>
      </c>
      <c r="F91" s="79">
        <v>9</v>
      </c>
      <c r="G91" s="79">
        <v>5</v>
      </c>
      <c r="H91" s="79">
        <v>1</v>
      </c>
      <c r="I91" s="79">
        <v>2</v>
      </c>
      <c r="J91" s="79">
        <v>0</v>
      </c>
      <c r="K91" s="79">
        <v>0</v>
      </c>
      <c r="L91" s="79">
        <v>14</v>
      </c>
      <c r="M91" s="84">
        <v>0.391</v>
      </c>
      <c r="N91" s="84">
        <v>0.565</v>
      </c>
      <c r="O91" s="84">
        <v>0.609</v>
      </c>
      <c r="P91" s="84">
        <v>1.174</v>
      </c>
      <c r="Q91" s="85">
        <v>5.5</v>
      </c>
      <c r="R91" s="79">
        <v>0</v>
      </c>
      <c r="S91" s="79">
        <v>4</v>
      </c>
      <c r="T91" s="79">
        <v>1</v>
      </c>
      <c r="U91" s="79">
        <v>0</v>
      </c>
      <c r="V91" s="79">
        <v>6</v>
      </c>
      <c r="W91" s="79">
        <v>4</v>
      </c>
      <c r="X91" s="84">
        <v>0.667</v>
      </c>
      <c r="Y91" s="79">
        <v>3</v>
      </c>
      <c r="Z91" s="79">
        <v>0</v>
      </c>
    </row>
    <row r="92" spans="1:26" ht="11.25">
      <c r="A92" s="168" t="s">
        <v>35</v>
      </c>
      <c r="B92" s="168" t="s">
        <v>434</v>
      </c>
      <c r="C92" s="79">
        <v>9</v>
      </c>
      <c r="D92" s="79">
        <v>29</v>
      </c>
      <c r="E92" s="79">
        <v>6</v>
      </c>
      <c r="F92" s="79">
        <v>11</v>
      </c>
      <c r="G92" s="79">
        <v>9</v>
      </c>
      <c r="H92" s="79">
        <v>1</v>
      </c>
      <c r="I92" s="79">
        <v>0</v>
      </c>
      <c r="J92" s="79">
        <v>1</v>
      </c>
      <c r="K92" s="79">
        <v>0</v>
      </c>
      <c r="L92" s="79">
        <v>15</v>
      </c>
      <c r="M92" s="84">
        <v>0.379</v>
      </c>
      <c r="N92" s="84">
        <v>0.433</v>
      </c>
      <c r="O92" s="84">
        <v>0.517</v>
      </c>
      <c r="P92" s="84">
        <v>0.951</v>
      </c>
      <c r="Q92" s="85">
        <v>5.7</v>
      </c>
      <c r="R92" s="79">
        <v>1</v>
      </c>
      <c r="S92" s="79">
        <v>2</v>
      </c>
      <c r="T92" s="79">
        <v>3</v>
      </c>
      <c r="U92" s="79">
        <v>0</v>
      </c>
      <c r="V92" s="79">
        <v>14</v>
      </c>
      <c r="W92" s="79">
        <v>4</v>
      </c>
      <c r="X92" s="84">
        <v>0.286</v>
      </c>
      <c r="Y92" s="79">
        <v>4</v>
      </c>
      <c r="Z92" s="79">
        <v>0</v>
      </c>
    </row>
    <row r="93" spans="1:26" ht="11.25">
      <c r="A93" s="168" t="s">
        <v>41</v>
      </c>
      <c r="B93" s="168" t="s">
        <v>352</v>
      </c>
      <c r="C93" s="79">
        <v>6</v>
      </c>
      <c r="D93" s="79">
        <v>17</v>
      </c>
      <c r="E93" s="79">
        <v>6</v>
      </c>
      <c r="F93" s="79">
        <v>6</v>
      </c>
      <c r="G93" s="79">
        <v>4</v>
      </c>
      <c r="H93" s="79">
        <v>3</v>
      </c>
      <c r="I93" s="79">
        <v>0</v>
      </c>
      <c r="J93" s="79">
        <v>0</v>
      </c>
      <c r="K93" s="79">
        <v>2</v>
      </c>
      <c r="L93" s="79">
        <v>11</v>
      </c>
      <c r="M93" s="84">
        <v>0.353</v>
      </c>
      <c r="N93" s="84">
        <v>0.421</v>
      </c>
      <c r="O93" s="84">
        <v>0.647</v>
      </c>
      <c r="P93" s="84">
        <v>1.068</v>
      </c>
      <c r="Q93" s="85">
        <v>3.8</v>
      </c>
      <c r="R93" s="79">
        <v>0</v>
      </c>
      <c r="S93" s="79">
        <v>0</v>
      </c>
      <c r="T93" s="79">
        <v>1</v>
      </c>
      <c r="U93" s="79">
        <v>0</v>
      </c>
      <c r="V93" s="79">
        <v>8</v>
      </c>
      <c r="W93" s="79">
        <v>5</v>
      </c>
      <c r="X93" s="84">
        <v>0.625</v>
      </c>
      <c r="Y93" s="79">
        <v>6</v>
      </c>
      <c r="Z93" s="79">
        <v>0</v>
      </c>
    </row>
    <row r="94" spans="1:26" ht="11.25">
      <c r="A94" s="168" t="s">
        <v>131</v>
      </c>
      <c r="B94" s="168" t="s">
        <v>176</v>
      </c>
      <c r="C94" s="79">
        <v>4</v>
      </c>
      <c r="D94" s="79">
        <v>12</v>
      </c>
      <c r="E94" s="79">
        <v>4</v>
      </c>
      <c r="F94" s="79">
        <v>4</v>
      </c>
      <c r="G94" s="79">
        <v>5</v>
      </c>
      <c r="H94" s="79">
        <v>0</v>
      </c>
      <c r="I94" s="79">
        <v>0</v>
      </c>
      <c r="J94" s="79">
        <v>1</v>
      </c>
      <c r="K94" s="79">
        <v>0</v>
      </c>
      <c r="L94" s="79">
        <v>7</v>
      </c>
      <c r="M94" s="84">
        <v>0.333</v>
      </c>
      <c r="N94" s="84">
        <v>0.308</v>
      </c>
      <c r="O94" s="84">
        <v>0.583</v>
      </c>
      <c r="P94" s="84">
        <v>0.891</v>
      </c>
      <c r="Q94" s="85">
        <v>2.3</v>
      </c>
      <c r="R94" s="79">
        <v>1</v>
      </c>
      <c r="S94" s="79">
        <v>0</v>
      </c>
      <c r="T94" s="79">
        <v>0</v>
      </c>
      <c r="U94" s="79">
        <v>1</v>
      </c>
      <c r="V94" s="79">
        <v>5</v>
      </c>
      <c r="W94" s="79">
        <v>2</v>
      </c>
      <c r="X94" s="84">
        <v>0.4</v>
      </c>
      <c r="Y94" s="79">
        <v>5</v>
      </c>
      <c r="Z94" s="79">
        <v>1</v>
      </c>
    </row>
    <row r="95" spans="1:26" ht="11.25">
      <c r="A95" s="168" t="s">
        <v>41</v>
      </c>
      <c r="B95" s="168" t="s">
        <v>31</v>
      </c>
      <c r="C95" s="79">
        <v>7</v>
      </c>
      <c r="D95" s="79">
        <v>16</v>
      </c>
      <c r="E95" s="79">
        <v>5</v>
      </c>
      <c r="F95" s="79">
        <v>5</v>
      </c>
      <c r="G95" s="79">
        <v>0</v>
      </c>
      <c r="H95" s="79">
        <v>0</v>
      </c>
      <c r="I95" s="79">
        <v>1</v>
      </c>
      <c r="J95" s="79">
        <v>0</v>
      </c>
      <c r="K95" s="79">
        <v>1</v>
      </c>
      <c r="L95" s="79">
        <v>8</v>
      </c>
      <c r="M95" s="84">
        <v>0.313</v>
      </c>
      <c r="N95" s="84">
        <v>0.412</v>
      </c>
      <c r="O95" s="84">
        <v>0.5</v>
      </c>
      <c r="P95" s="84">
        <v>0.912</v>
      </c>
      <c r="Q95" s="85">
        <v>2.5</v>
      </c>
      <c r="R95" s="79">
        <v>0</v>
      </c>
      <c r="S95" s="79">
        <v>1</v>
      </c>
      <c r="T95" s="79">
        <v>0</v>
      </c>
      <c r="U95" s="79">
        <v>2</v>
      </c>
      <c r="V95" s="79">
        <v>3</v>
      </c>
      <c r="W95" s="79">
        <v>0</v>
      </c>
      <c r="X95" s="84">
        <v>0</v>
      </c>
      <c r="Y95" s="79">
        <v>1</v>
      </c>
      <c r="Z95" s="79">
        <v>0</v>
      </c>
    </row>
    <row r="96" spans="1:26" ht="11.25">
      <c r="A96" s="168" t="s">
        <v>42</v>
      </c>
      <c r="B96" s="168" t="s">
        <v>433</v>
      </c>
      <c r="C96" s="79">
        <v>3</v>
      </c>
      <c r="D96" s="79">
        <v>11</v>
      </c>
      <c r="E96" s="79">
        <v>2</v>
      </c>
      <c r="F96" s="79">
        <v>3</v>
      </c>
      <c r="G96" s="79">
        <v>2</v>
      </c>
      <c r="H96" s="79">
        <v>0</v>
      </c>
      <c r="I96" s="79">
        <v>0</v>
      </c>
      <c r="J96" s="79">
        <v>0</v>
      </c>
      <c r="K96" s="79">
        <v>0</v>
      </c>
      <c r="L96" s="79">
        <v>3</v>
      </c>
      <c r="M96" s="84">
        <v>0.273</v>
      </c>
      <c r="N96" s="84">
        <v>0.273</v>
      </c>
      <c r="O96" s="84">
        <v>0.273</v>
      </c>
      <c r="P96" s="84">
        <v>0.545</v>
      </c>
      <c r="Q96" s="85">
        <v>0.8</v>
      </c>
      <c r="R96" s="79">
        <v>0</v>
      </c>
      <c r="S96" s="79">
        <v>0</v>
      </c>
      <c r="T96" s="79">
        <v>0</v>
      </c>
      <c r="U96" s="79">
        <v>1</v>
      </c>
      <c r="V96" s="79">
        <v>9</v>
      </c>
      <c r="W96" s="79">
        <v>3</v>
      </c>
      <c r="X96" s="84">
        <v>0.333</v>
      </c>
      <c r="Y96" s="79">
        <v>3</v>
      </c>
      <c r="Z96" s="79">
        <v>1</v>
      </c>
    </row>
    <row r="97" spans="1:26" ht="11.25">
      <c r="A97" s="168" t="s">
        <v>42</v>
      </c>
      <c r="B97" s="168" t="s">
        <v>434</v>
      </c>
      <c r="C97" s="79">
        <v>3</v>
      </c>
      <c r="D97" s="79">
        <v>4</v>
      </c>
      <c r="E97" s="79">
        <v>2</v>
      </c>
      <c r="F97" s="79">
        <v>1</v>
      </c>
      <c r="G97" s="79">
        <v>1</v>
      </c>
      <c r="H97" s="79">
        <v>0</v>
      </c>
      <c r="I97" s="79">
        <v>0</v>
      </c>
      <c r="J97" s="79">
        <v>0</v>
      </c>
      <c r="K97" s="79">
        <v>1</v>
      </c>
      <c r="L97" s="79">
        <v>2</v>
      </c>
      <c r="M97" s="84">
        <v>0.25</v>
      </c>
      <c r="N97" s="84">
        <v>0.333</v>
      </c>
      <c r="O97" s="84">
        <v>0.5</v>
      </c>
      <c r="P97" s="84">
        <v>0.833</v>
      </c>
      <c r="Q97" s="85">
        <v>0.4</v>
      </c>
      <c r="R97" s="79">
        <v>1</v>
      </c>
      <c r="S97" s="79">
        <v>0</v>
      </c>
      <c r="T97" s="79">
        <v>1</v>
      </c>
      <c r="U97" s="79">
        <v>0</v>
      </c>
      <c r="V97" s="79">
        <v>3</v>
      </c>
      <c r="W97" s="79">
        <v>1</v>
      </c>
      <c r="X97" s="84">
        <v>0.333</v>
      </c>
      <c r="Y97" s="79">
        <v>2</v>
      </c>
      <c r="Z97" s="79">
        <v>0</v>
      </c>
    </row>
    <row r="98" spans="1:26" ht="11.25">
      <c r="A98" s="168" t="s">
        <v>44</v>
      </c>
      <c r="B98" s="168" t="s">
        <v>434</v>
      </c>
      <c r="C98" s="79">
        <v>1</v>
      </c>
      <c r="D98" s="79">
        <v>2</v>
      </c>
      <c r="E98" s="79">
        <v>0</v>
      </c>
      <c r="F98" s="79">
        <v>2</v>
      </c>
      <c r="G98" s="79">
        <v>1</v>
      </c>
      <c r="H98" s="79">
        <v>0</v>
      </c>
      <c r="I98" s="79">
        <v>1</v>
      </c>
      <c r="J98" s="79">
        <v>0</v>
      </c>
      <c r="K98" s="79">
        <v>0</v>
      </c>
      <c r="L98" s="79">
        <v>4</v>
      </c>
      <c r="M98" s="84">
        <v>1</v>
      </c>
      <c r="N98" s="84">
        <v>1</v>
      </c>
      <c r="O98" s="84">
        <v>2</v>
      </c>
      <c r="P98" s="84">
        <v>3</v>
      </c>
      <c r="Q98" s="85">
        <v>4</v>
      </c>
      <c r="R98" s="79">
        <v>0</v>
      </c>
      <c r="S98" s="79">
        <v>0</v>
      </c>
      <c r="T98" s="79">
        <v>0</v>
      </c>
      <c r="U98" s="79">
        <v>0</v>
      </c>
      <c r="V98" s="79">
        <v>1</v>
      </c>
      <c r="W98" s="79">
        <v>1</v>
      </c>
      <c r="X98" s="84">
        <v>1</v>
      </c>
      <c r="Y98" s="79">
        <v>0</v>
      </c>
      <c r="Z98" s="79">
        <v>0</v>
      </c>
    </row>
    <row r="99" spans="1:26" ht="11.25">
      <c r="A99" s="168" t="s">
        <v>435</v>
      </c>
      <c r="B99" s="168" t="s">
        <v>432</v>
      </c>
      <c r="C99" s="79">
        <v>1</v>
      </c>
      <c r="D99" s="79">
        <v>2</v>
      </c>
      <c r="E99" s="79">
        <v>2</v>
      </c>
      <c r="F99" s="79">
        <v>2</v>
      </c>
      <c r="G99" s="79">
        <v>0</v>
      </c>
      <c r="H99" s="79">
        <v>0</v>
      </c>
      <c r="I99" s="79">
        <v>0</v>
      </c>
      <c r="J99" s="79">
        <v>0</v>
      </c>
      <c r="K99" s="79">
        <v>0</v>
      </c>
      <c r="L99" s="79">
        <v>2</v>
      </c>
      <c r="M99" s="84">
        <v>1</v>
      </c>
      <c r="N99" s="84">
        <v>1</v>
      </c>
      <c r="O99" s="84">
        <v>1</v>
      </c>
      <c r="P99" s="84">
        <v>2</v>
      </c>
      <c r="Q99" s="85">
        <v>2</v>
      </c>
      <c r="R99" s="79">
        <v>0</v>
      </c>
      <c r="S99" s="79">
        <v>0</v>
      </c>
      <c r="T99" s="79">
        <v>0</v>
      </c>
      <c r="U99" s="79">
        <v>0</v>
      </c>
      <c r="V99" s="79">
        <v>1</v>
      </c>
      <c r="W99" s="79">
        <v>1</v>
      </c>
      <c r="X99" s="84">
        <v>1</v>
      </c>
      <c r="Y99" s="79">
        <v>0</v>
      </c>
      <c r="Z99" s="79">
        <v>0</v>
      </c>
    </row>
    <row r="100" spans="1:26" ht="11.25">
      <c r="A100" s="168" t="s">
        <v>45</v>
      </c>
      <c r="B100" s="168" t="s">
        <v>31</v>
      </c>
      <c r="C100" s="79">
        <v>1</v>
      </c>
      <c r="D100" s="79">
        <v>1</v>
      </c>
      <c r="E100" s="79">
        <v>0</v>
      </c>
      <c r="F100" s="79">
        <v>1</v>
      </c>
      <c r="G100" s="79">
        <v>0</v>
      </c>
      <c r="H100" s="79">
        <v>0</v>
      </c>
      <c r="I100" s="79">
        <v>0</v>
      </c>
      <c r="J100" s="79">
        <v>0</v>
      </c>
      <c r="K100" s="79">
        <v>0</v>
      </c>
      <c r="L100" s="79">
        <v>1</v>
      </c>
      <c r="M100" s="84">
        <v>1</v>
      </c>
      <c r="N100" s="84">
        <v>1</v>
      </c>
      <c r="O100" s="84">
        <v>1</v>
      </c>
      <c r="P100" s="84">
        <v>2</v>
      </c>
      <c r="Q100" s="85">
        <v>1</v>
      </c>
      <c r="R100" s="79">
        <v>0</v>
      </c>
      <c r="S100" s="79">
        <v>0</v>
      </c>
      <c r="T100" s="79">
        <v>0</v>
      </c>
      <c r="U100" s="79">
        <v>0</v>
      </c>
      <c r="V100" s="79">
        <v>1</v>
      </c>
      <c r="W100" s="79">
        <v>1</v>
      </c>
      <c r="X100" s="84">
        <v>1</v>
      </c>
      <c r="Y100" s="79">
        <v>0</v>
      </c>
      <c r="Z100" s="79">
        <v>0</v>
      </c>
    </row>
    <row r="101" spans="1:26" ht="11.25">
      <c r="A101" s="168" t="s">
        <v>44</v>
      </c>
      <c r="B101" s="168" t="s">
        <v>352</v>
      </c>
      <c r="C101" s="79">
        <v>2</v>
      </c>
      <c r="D101" s="79">
        <v>7</v>
      </c>
      <c r="E101" s="79">
        <v>5</v>
      </c>
      <c r="F101" s="79">
        <v>6</v>
      </c>
      <c r="G101" s="79">
        <v>3</v>
      </c>
      <c r="H101" s="79">
        <v>2</v>
      </c>
      <c r="I101" s="79">
        <v>0</v>
      </c>
      <c r="J101" s="79">
        <v>0</v>
      </c>
      <c r="K101" s="79">
        <v>0</v>
      </c>
      <c r="L101" s="79">
        <v>8</v>
      </c>
      <c r="M101" s="84">
        <v>0.857</v>
      </c>
      <c r="N101" s="84">
        <v>0.75</v>
      </c>
      <c r="O101" s="84">
        <v>1.143</v>
      </c>
      <c r="P101" s="84">
        <v>1.893</v>
      </c>
      <c r="Q101" s="85">
        <v>6.9</v>
      </c>
      <c r="R101" s="79">
        <v>1</v>
      </c>
      <c r="S101" s="79">
        <v>0</v>
      </c>
      <c r="T101" s="79">
        <v>0</v>
      </c>
      <c r="U101" s="79">
        <v>0</v>
      </c>
      <c r="V101" s="79">
        <v>5</v>
      </c>
      <c r="W101" s="79">
        <v>4</v>
      </c>
      <c r="X101" s="84">
        <v>0.8</v>
      </c>
      <c r="Y101" s="79">
        <v>0</v>
      </c>
      <c r="Z101" s="79">
        <v>0</v>
      </c>
    </row>
    <row r="102" spans="1:26" ht="11.25">
      <c r="A102" s="168" t="s">
        <v>130</v>
      </c>
      <c r="B102" s="168" t="s">
        <v>432</v>
      </c>
      <c r="C102" s="79">
        <v>2</v>
      </c>
      <c r="D102" s="79">
        <v>8</v>
      </c>
      <c r="E102" s="79">
        <v>2</v>
      </c>
      <c r="F102" s="79">
        <v>6</v>
      </c>
      <c r="G102" s="79">
        <v>3</v>
      </c>
      <c r="H102" s="79">
        <v>1</v>
      </c>
      <c r="I102" s="79">
        <v>0</v>
      </c>
      <c r="J102" s="79">
        <v>0</v>
      </c>
      <c r="K102" s="79">
        <v>0</v>
      </c>
      <c r="L102" s="79">
        <v>7</v>
      </c>
      <c r="M102" s="84">
        <v>0.75</v>
      </c>
      <c r="N102" s="84">
        <v>0.75</v>
      </c>
      <c r="O102" s="84">
        <v>0.875</v>
      </c>
      <c r="P102" s="84">
        <v>1.625</v>
      </c>
      <c r="Q102" s="85">
        <v>5.3</v>
      </c>
      <c r="R102" s="79">
        <v>0</v>
      </c>
      <c r="S102" s="79">
        <v>0</v>
      </c>
      <c r="T102" s="79">
        <v>0</v>
      </c>
      <c r="U102" s="79">
        <v>0</v>
      </c>
      <c r="V102" s="79">
        <v>5</v>
      </c>
      <c r="W102" s="79">
        <v>5</v>
      </c>
      <c r="X102" s="84">
        <v>1</v>
      </c>
      <c r="Y102" s="79">
        <v>1</v>
      </c>
      <c r="Z102" s="79">
        <v>0</v>
      </c>
    </row>
    <row r="103" spans="1:26" ht="11.25">
      <c r="A103" s="168" t="s">
        <v>44</v>
      </c>
      <c r="B103" s="168" t="s">
        <v>432</v>
      </c>
      <c r="C103" s="79">
        <v>2</v>
      </c>
      <c r="D103" s="79">
        <v>4</v>
      </c>
      <c r="E103" s="79">
        <v>1</v>
      </c>
      <c r="F103" s="79">
        <v>3</v>
      </c>
      <c r="G103" s="79">
        <v>5</v>
      </c>
      <c r="H103" s="79">
        <v>0</v>
      </c>
      <c r="I103" s="79">
        <v>1</v>
      </c>
      <c r="J103" s="79">
        <v>0</v>
      </c>
      <c r="K103" s="79">
        <v>0</v>
      </c>
      <c r="L103" s="79">
        <v>5</v>
      </c>
      <c r="M103" s="84">
        <v>0.75</v>
      </c>
      <c r="N103" s="84">
        <v>0.6</v>
      </c>
      <c r="O103" s="84">
        <v>1.25</v>
      </c>
      <c r="P103" s="84">
        <v>1.85</v>
      </c>
      <c r="Q103" s="85">
        <v>3.8</v>
      </c>
      <c r="R103" s="79">
        <v>1</v>
      </c>
      <c r="S103" s="79">
        <v>0</v>
      </c>
      <c r="T103" s="79">
        <v>0</v>
      </c>
      <c r="U103" s="79">
        <v>0</v>
      </c>
      <c r="V103" s="79">
        <v>4</v>
      </c>
      <c r="W103" s="79">
        <v>3</v>
      </c>
      <c r="X103" s="84">
        <v>0.75</v>
      </c>
      <c r="Y103" s="79">
        <v>1</v>
      </c>
      <c r="Z103" s="79">
        <v>0</v>
      </c>
    </row>
    <row r="104" spans="1:26" ht="11.25">
      <c r="A104" s="168" t="s">
        <v>39</v>
      </c>
      <c r="B104" s="168" t="s">
        <v>31</v>
      </c>
      <c r="C104" s="79">
        <v>2</v>
      </c>
      <c r="D104" s="79">
        <v>5</v>
      </c>
      <c r="E104" s="79">
        <v>1</v>
      </c>
      <c r="F104" s="79">
        <v>3</v>
      </c>
      <c r="G104" s="79">
        <v>1</v>
      </c>
      <c r="H104" s="79">
        <v>1</v>
      </c>
      <c r="I104" s="79">
        <v>0</v>
      </c>
      <c r="J104" s="79">
        <v>0</v>
      </c>
      <c r="K104" s="79">
        <v>1</v>
      </c>
      <c r="L104" s="79">
        <v>5</v>
      </c>
      <c r="M104" s="84">
        <v>0.6</v>
      </c>
      <c r="N104" s="84">
        <v>0.667</v>
      </c>
      <c r="O104" s="84">
        <v>1</v>
      </c>
      <c r="P104" s="84">
        <v>1.667</v>
      </c>
      <c r="Q104" s="85">
        <v>2.7</v>
      </c>
      <c r="R104" s="79">
        <v>0</v>
      </c>
      <c r="S104" s="79">
        <v>0</v>
      </c>
      <c r="T104" s="79">
        <v>0</v>
      </c>
      <c r="U104" s="79">
        <v>0</v>
      </c>
      <c r="V104" s="79">
        <v>2</v>
      </c>
      <c r="W104" s="79">
        <v>2</v>
      </c>
      <c r="X104" s="84">
        <v>1</v>
      </c>
      <c r="Y104" s="79">
        <v>1</v>
      </c>
      <c r="Z104" s="79">
        <v>0</v>
      </c>
    </row>
    <row r="105" spans="1:26" ht="11.25">
      <c r="A105" s="168" t="s">
        <v>130</v>
      </c>
      <c r="B105" s="168" t="s">
        <v>176</v>
      </c>
      <c r="C105" s="79">
        <v>2</v>
      </c>
      <c r="D105" s="79">
        <v>9</v>
      </c>
      <c r="E105" s="79">
        <v>1</v>
      </c>
      <c r="F105" s="79">
        <v>5</v>
      </c>
      <c r="G105" s="79">
        <v>3</v>
      </c>
      <c r="H105" s="79">
        <v>0</v>
      </c>
      <c r="I105" s="79">
        <v>0</v>
      </c>
      <c r="J105" s="79">
        <v>1</v>
      </c>
      <c r="K105" s="79">
        <v>0</v>
      </c>
      <c r="L105" s="79">
        <v>8</v>
      </c>
      <c r="M105" s="84">
        <v>0.556</v>
      </c>
      <c r="N105" s="84">
        <v>0.556</v>
      </c>
      <c r="O105" s="84">
        <v>0.889</v>
      </c>
      <c r="P105" s="84">
        <v>1.444</v>
      </c>
      <c r="Q105" s="85">
        <v>4.4</v>
      </c>
      <c r="R105" s="79">
        <v>0</v>
      </c>
      <c r="S105" s="79">
        <v>0</v>
      </c>
      <c r="T105" s="79">
        <v>0</v>
      </c>
      <c r="U105" s="79">
        <v>1</v>
      </c>
      <c r="V105" s="79">
        <v>4</v>
      </c>
      <c r="W105" s="79">
        <v>3</v>
      </c>
      <c r="X105" s="84">
        <v>0.75</v>
      </c>
      <c r="Y105" s="79">
        <v>1</v>
      </c>
      <c r="Z105" s="79">
        <v>0</v>
      </c>
    </row>
    <row r="106" spans="1:26" ht="11.25">
      <c r="A106" s="168" t="s">
        <v>350</v>
      </c>
      <c r="B106" s="168" t="s">
        <v>352</v>
      </c>
      <c r="C106" s="79">
        <v>2</v>
      </c>
      <c r="D106" s="79">
        <v>6</v>
      </c>
      <c r="E106" s="79">
        <v>0</v>
      </c>
      <c r="F106" s="79">
        <v>3</v>
      </c>
      <c r="G106" s="79">
        <v>1</v>
      </c>
      <c r="H106" s="79">
        <v>0</v>
      </c>
      <c r="I106" s="79">
        <v>0</v>
      </c>
      <c r="J106" s="79">
        <v>0</v>
      </c>
      <c r="K106" s="79">
        <v>0</v>
      </c>
      <c r="L106" s="79">
        <v>3</v>
      </c>
      <c r="M106" s="84">
        <v>0.5</v>
      </c>
      <c r="N106" s="84">
        <v>0.5</v>
      </c>
      <c r="O106" s="84">
        <v>0.5</v>
      </c>
      <c r="P106" s="84">
        <v>1</v>
      </c>
      <c r="Q106" s="85">
        <v>1.5</v>
      </c>
      <c r="R106" s="79">
        <v>0</v>
      </c>
      <c r="S106" s="79">
        <v>0</v>
      </c>
      <c r="T106" s="79">
        <v>0</v>
      </c>
      <c r="U106" s="79">
        <v>0</v>
      </c>
      <c r="V106" s="79">
        <v>2</v>
      </c>
      <c r="W106" s="79">
        <v>1</v>
      </c>
      <c r="X106" s="84">
        <v>0.5</v>
      </c>
      <c r="Y106" s="79">
        <v>2</v>
      </c>
      <c r="Z106" s="79">
        <v>0</v>
      </c>
    </row>
    <row r="107" spans="1:26" ht="11.25">
      <c r="A107" s="168" t="s">
        <v>44</v>
      </c>
      <c r="B107" s="168" t="s">
        <v>296</v>
      </c>
      <c r="C107" s="79">
        <v>1</v>
      </c>
      <c r="D107" s="79">
        <v>4</v>
      </c>
      <c r="E107" s="79">
        <v>1</v>
      </c>
      <c r="F107" s="79">
        <v>2</v>
      </c>
      <c r="G107" s="79">
        <v>0</v>
      </c>
      <c r="H107" s="79">
        <v>0</v>
      </c>
      <c r="I107" s="79">
        <v>0</v>
      </c>
      <c r="J107" s="79">
        <v>0</v>
      </c>
      <c r="K107" s="79">
        <v>0</v>
      </c>
      <c r="L107" s="79">
        <v>2</v>
      </c>
      <c r="M107" s="84">
        <v>0.5</v>
      </c>
      <c r="N107" s="84">
        <v>0.5</v>
      </c>
      <c r="O107" s="84">
        <v>0.5</v>
      </c>
      <c r="P107" s="84">
        <v>1</v>
      </c>
      <c r="Q107" s="85">
        <v>1</v>
      </c>
      <c r="R107" s="79">
        <v>0</v>
      </c>
      <c r="S107" s="79">
        <v>0</v>
      </c>
      <c r="T107" s="79">
        <v>0</v>
      </c>
      <c r="U107" s="79">
        <v>0</v>
      </c>
      <c r="V107" s="79">
        <v>1</v>
      </c>
      <c r="W107" s="79">
        <v>0</v>
      </c>
      <c r="X107" s="84">
        <v>0</v>
      </c>
      <c r="Y107" s="79">
        <v>0</v>
      </c>
      <c r="Z107" s="79">
        <v>0</v>
      </c>
    </row>
    <row r="108" spans="1:26" ht="11.25">
      <c r="A108" s="168" t="s">
        <v>351</v>
      </c>
      <c r="B108" s="168" t="s">
        <v>352</v>
      </c>
      <c r="C108" s="79">
        <v>1</v>
      </c>
      <c r="D108" s="79">
        <v>4</v>
      </c>
      <c r="E108" s="79">
        <v>1</v>
      </c>
      <c r="F108" s="79">
        <v>2</v>
      </c>
      <c r="G108" s="79">
        <v>2</v>
      </c>
      <c r="H108" s="79">
        <v>0</v>
      </c>
      <c r="I108" s="79">
        <v>0</v>
      </c>
      <c r="J108" s="79">
        <v>0</v>
      </c>
      <c r="K108" s="79">
        <v>0</v>
      </c>
      <c r="L108" s="79">
        <v>2</v>
      </c>
      <c r="M108" s="84">
        <v>0.5</v>
      </c>
      <c r="N108" s="84">
        <v>0.75</v>
      </c>
      <c r="O108" s="84">
        <v>0.5</v>
      </c>
      <c r="P108" s="84">
        <v>1.25</v>
      </c>
      <c r="Q108" s="85">
        <v>1</v>
      </c>
      <c r="R108" s="79">
        <v>0</v>
      </c>
      <c r="S108" s="79">
        <v>1</v>
      </c>
      <c r="T108" s="79">
        <v>0</v>
      </c>
      <c r="U108" s="79">
        <v>0</v>
      </c>
      <c r="V108" s="79">
        <v>1</v>
      </c>
      <c r="W108" s="79">
        <v>1</v>
      </c>
      <c r="X108" s="84">
        <v>1</v>
      </c>
      <c r="Y108" s="79">
        <v>0</v>
      </c>
      <c r="Z108" s="79">
        <v>0</v>
      </c>
    </row>
    <row r="109" spans="1:26" ht="11.25">
      <c r="A109" s="168" t="s">
        <v>40</v>
      </c>
      <c r="B109" s="168" t="s">
        <v>28</v>
      </c>
      <c r="C109" s="79">
        <v>1</v>
      </c>
      <c r="D109" s="79">
        <v>2</v>
      </c>
      <c r="E109" s="79">
        <v>2</v>
      </c>
      <c r="F109" s="79">
        <v>1</v>
      </c>
      <c r="G109" s="79">
        <v>1</v>
      </c>
      <c r="H109" s="79">
        <v>0</v>
      </c>
      <c r="I109" s="79">
        <v>0</v>
      </c>
      <c r="J109" s="79">
        <v>0</v>
      </c>
      <c r="K109" s="79">
        <v>1</v>
      </c>
      <c r="L109" s="79">
        <v>2</v>
      </c>
      <c r="M109" s="84">
        <v>0.5</v>
      </c>
      <c r="N109" s="84">
        <v>1</v>
      </c>
      <c r="O109" s="84">
        <v>1</v>
      </c>
      <c r="P109" s="84">
        <v>2</v>
      </c>
      <c r="Q109" s="85">
        <v>0.7</v>
      </c>
      <c r="R109" s="79">
        <v>0</v>
      </c>
      <c r="S109" s="79">
        <v>1</v>
      </c>
      <c r="T109" s="79">
        <v>0</v>
      </c>
      <c r="U109" s="79">
        <v>0</v>
      </c>
      <c r="V109" s="79">
        <v>0</v>
      </c>
      <c r="W109" s="79">
        <v>0</v>
      </c>
      <c r="X109" s="84">
        <v>0</v>
      </c>
      <c r="Y109" s="79">
        <v>0</v>
      </c>
      <c r="Z109" s="79">
        <v>0</v>
      </c>
    </row>
    <row r="110" spans="1:26" ht="11.25">
      <c r="A110" s="168" t="s">
        <v>436</v>
      </c>
      <c r="B110" s="168" t="s">
        <v>432</v>
      </c>
      <c r="C110" s="79">
        <v>2</v>
      </c>
      <c r="D110" s="79">
        <v>6</v>
      </c>
      <c r="E110" s="79">
        <v>1</v>
      </c>
      <c r="F110" s="79">
        <v>2</v>
      </c>
      <c r="G110" s="79">
        <v>3</v>
      </c>
      <c r="H110" s="79">
        <v>1</v>
      </c>
      <c r="I110" s="79">
        <v>0</v>
      </c>
      <c r="J110" s="79">
        <v>0</v>
      </c>
      <c r="K110" s="79">
        <v>0</v>
      </c>
      <c r="L110" s="79">
        <v>3</v>
      </c>
      <c r="M110" s="84">
        <v>0.333</v>
      </c>
      <c r="N110" s="84">
        <v>0.333</v>
      </c>
      <c r="O110" s="84">
        <v>0.5</v>
      </c>
      <c r="P110" s="84">
        <v>0.833</v>
      </c>
      <c r="Q110" s="85">
        <v>1</v>
      </c>
      <c r="R110" s="79">
        <v>0</v>
      </c>
      <c r="S110" s="79">
        <v>0</v>
      </c>
      <c r="T110" s="79">
        <v>0</v>
      </c>
      <c r="U110" s="79">
        <v>0</v>
      </c>
      <c r="V110" s="79">
        <v>5</v>
      </c>
      <c r="W110" s="79">
        <v>2</v>
      </c>
      <c r="X110" s="84">
        <v>0.4</v>
      </c>
      <c r="Y110" s="79">
        <v>2</v>
      </c>
      <c r="Z110" s="79">
        <v>0</v>
      </c>
    </row>
    <row r="111" spans="1:26" ht="11.25">
      <c r="A111" s="168" t="s">
        <v>46</v>
      </c>
      <c r="B111" s="168" t="s">
        <v>31</v>
      </c>
      <c r="C111" s="79">
        <v>1</v>
      </c>
      <c r="D111" s="79">
        <v>3</v>
      </c>
      <c r="E111" s="79">
        <v>1</v>
      </c>
      <c r="F111" s="79">
        <v>1</v>
      </c>
      <c r="G111" s="79">
        <v>3</v>
      </c>
      <c r="H111" s="79">
        <v>0</v>
      </c>
      <c r="I111" s="79">
        <v>0</v>
      </c>
      <c r="J111" s="79">
        <v>1</v>
      </c>
      <c r="K111" s="79">
        <v>0</v>
      </c>
      <c r="L111" s="79">
        <v>4</v>
      </c>
      <c r="M111" s="84">
        <v>0.333</v>
      </c>
      <c r="N111" s="84">
        <v>0.333</v>
      </c>
      <c r="O111" s="84">
        <v>1.333</v>
      </c>
      <c r="P111" s="84">
        <v>1.667</v>
      </c>
      <c r="Q111" s="85">
        <v>1.3</v>
      </c>
      <c r="R111" s="79">
        <v>0</v>
      </c>
      <c r="S111" s="79">
        <v>0</v>
      </c>
      <c r="T111" s="79">
        <v>0</v>
      </c>
      <c r="U111" s="79">
        <v>0</v>
      </c>
      <c r="V111" s="79">
        <v>1</v>
      </c>
      <c r="W111" s="79">
        <v>1</v>
      </c>
      <c r="X111" s="84">
        <v>1</v>
      </c>
      <c r="Y111" s="79">
        <v>1</v>
      </c>
      <c r="Z111" s="79">
        <v>0</v>
      </c>
    </row>
    <row r="112" spans="1:26" ht="11.25">
      <c r="A112" s="168" t="s">
        <v>46</v>
      </c>
      <c r="B112" s="168" t="s">
        <v>434</v>
      </c>
      <c r="C112" s="79">
        <v>2</v>
      </c>
      <c r="D112" s="79">
        <v>4</v>
      </c>
      <c r="E112" s="79">
        <v>0</v>
      </c>
      <c r="F112" s="79">
        <v>1</v>
      </c>
      <c r="G112" s="79">
        <v>0</v>
      </c>
      <c r="H112" s="79">
        <v>0</v>
      </c>
      <c r="I112" s="79">
        <v>0</v>
      </c>
      <c r="J112" s="79">
        <v>0</v>
      </c>
      <c r="K112" s="79">
        <v>0</v>
      </c>
      <c r="L112" s="79">
        <v>1</v>
      </c>
      <c r="M112" s="84">
        <v>0.25</v>
      </c>
      <c r="N112" s="84">
        <v>0.25</v>
      </c>
      <c r="O112" s="84">
        <v>0.25</v>
      </c>
      <c r="P112" s="84">
        <v>0.5</v>
      </c>
      <c r="Q112" s="85">
        <v>0.3</v>
      </c>
      <c r="R112" s="79">
        <v>0</v>
      </c>
      <c r="S112" s="79">
        <v>0</v>
      </c>
      <c r="T112" s="79">
        <v>0</v>
      </c>
      <c r="U112" s="79">
        <v>0</v>
      </c>
      <c r="V112" s="79">
        <v>0</v>
      </c>
      <c r="W112" s="79">
        <v>0</v>
      </c>
      <c r="X112" s="84">
        <v>0</v>
      </c>
      <c r="Y112" s="79">
        <v>0</v>
      </c>
      <c r="Z112" s="79">
        <v>0</v>
      </c>
    </row>
    <row r="113" spans="1:26" ht="11.25">
      <c r="A113" s="168" t="s">
        <v>46</v>
      </c>
      <c r="B113" s="168" t="s">
        <v>28</v>
      </c>
      <c r="C113" s="79">
        <v>2</v>
      </c>
      <c r="D113" s="79">
        <v>9</v>
      </c>
      <c r="E113" s="79">
        <v>1</v>
      </c>
      <c r="F113" s="79">
        <v>2</v>
      </c>
      <c r="G113" s="79">
        <v>2</v>
      </c>
      <c r="H113" s="79">
        <v>0</v>
      </c>
      <c r="I113" s="79">
        <v>0</v>
      </c>
      <c r="J113" s="79">
        <v>0</v>
      </c>
      <c r="K113" s="79">
        <v>0</v>
      </c>
      <c r="L113" s="79">
        <v>2</v>
      </c>
      <c r="M113" s="84">
        <v>0.222</v>
      </c>
      <c r="N113" s="84">
        <v>0.222</v>
      </c>
      <c r="O113" s="84">
        <v>0.222</v>
      </c>
      <c r="P113" s="84">
        <v>0.444</v>
      </c>
      <c r="Q113" s="85">
        <v>0.4</v>
      </c>
      <c r="R113" s="79">
        <v>0</v>
      </c>
      <c r="S113" s="79">
        <v>0</v>
      </c>
      <c r="T113" s="79">
        <v>0</v>
      </c>
      <c r="U113" s="79">
        <v>0</v>
      </c>
      <c r="V113" s="79">
        <v>4</v>
      </c>
      <c r="W113" s="79">
        <v>2</v>
      </c>
      <c r="X113" s="84">
        <v>0.5</v>
      </c>
      <c r="Y113" s="79">
        <v>5</v>
      </c>
      <c r="Z113" s="79">
        <v>0</v>
      </c>
    </row>
    <row r="114" spans="1:26" ht="11.25">
      <c r="A114" s="168" t="s">
        <v>44</v>
      </c>
      <c r="B114" s="168" t="s">
        <v>31</v>
      </c>
      <c r="C114" s="79">
        <v>2</v>
      </c>
      <c r="D114" s="79">
        <v>7</v>
      </c>
      <c r="E114" s="79">
        <v>1</v>
      </c>
      <c r="F114" s="79">
        <v>1</v>
      </c>
      <c r="G114" s="79">
        <v>1</v>
      </c>
      <c r="H114" s="79">
        <v>1</v>
      </c>
      <c r="I114" s="79">
        <v>0</v>
      </c>
      <c r="J114" s="79">
        <v>0</v>
      </c>
      <c r="K114" s="79">
        <v>0</v>
      </c>
      <c r="L114" s="79">
        <v>2</v>
      </c>
      <c r="M114" s="84">
        <v>0.143</v>
      </c>
      <c r="N114" s="84">
        <v>0.375</v>
      </c>
      <c r="O114" s="84">
        <v>0.286</v>
      </c>
      <c r="P114" s="84">
        <v>0.661</v>
      </c>
      <c r="Q114" s="85">
        <v>0.3</v>
      </c>
      <c r="R114" s="79">
        <v>1</v>
      </c>
      <c r="S114" s="79">
        <v>2</v>
      </c>
      <c r="T114" s="79">
        <v>1</v>
      </c>
      <c r="U114" s="79">
        <v>1</v>
      </c>
      <c r="V114" s="79">
        <v>3</v>
      </c>
      <c r="W114" s="79">
        <v>1</v>
      </c>
      <c r="X114" s="84">
        <v>0.333</v>
      </c>
      <c r="Y114" s="79">
        <v>2</v>
      </c>
      <c r="Z114" s="79">
        <v>0</v>
      </c>
    </row>
    <row r="115" spans="1:26" ht="11.25">
      <c r="A115" s="168" t="s">
        <v>48</v>
      </c>
      <c r="B115" s="168" t="s">
        <v>433</v>
      </c>
      <c r="C115" s="79">
        <v>1</v>
      </c>
      <c r="D115" s="79">
        <v>4</v>
      </c>
      <c r="E115" s="79">
        <v>0</v>
      </c>
      <c r="F115" s="79">
        <v>0</v>
      </c>
      <c r="G115" s="79">
        <v>1</v>
      </c>
      <c r="H115" s="79">
        <v>0</v>
      </c>
      <c r="I115" s="79">
        <v>0</v>
      </c>
      <c r="J115" s="79">
        <v>0</v>
      </c>
      <c r="K115" s="79">
        <v>0</v>
      </c>
      <c r="L115" s="79">
        <v>0</v>
      </c>
      <c r="M115" s="84">
        <v>0</v>
      </c>
      <c r="N115" s="84">
        <v>0</v>
      </c>
      <c r="O115" s="84">
        <v>0</v>
      </c>
      <c r="P115" s="84">
        <v>0</v>
      </c>
      <c r="Q115" s="85">
        <v>0</v>
      </c>
      <c r="R115" s="79">
        <v>0</v>
      </c>
      <c r="S115" s="79">
        <v>0</v>
      </c>
      <c r="T115" s="79">
        <v>0</v>
      </c>
      <c r="U115" s="79">
        <v>0</v>
      </c>
      <c r="V115" s="79">
        <v>3</v>
      </c>
      <c r="W115" s="79">
        <v>0</v>
      </c>
      <c r="X115" s="84">
        <v>0</v>
      </c>
      <c r="Y115" s="79">
        <v>0</v>
      </c>
      <c r="Z115" s="79">
        <v>0</v>
      </c>
    </row>
    <row r="116" spans="1:26" ht="11.25">
      <c r="A116" s="168" t="s">
        <v>47</v>
      </c>
      <c r="B116" s="168" t="s">
        <v>28</v>
      </c>
      <c r="C116" s="79">
        <v>1</v>
      </c>
      <c r="D116" s="79">
        <v>4</v>
      </c>
      <c r="E116" s="79">
        <v>0</v>
      </c>
      <c r="F116" s="79">
        <v>0</v>
      </c>
      <c r="G116" s="79">
        <v>1</v>
      </c>
      <c r="H116" s="79">
        <v>0</v>
      </c>
      <c r="I116" s="79">
        <v>0</v>
      </c>
      <c r="J116" s="79">
        <v>0</v>
      </c>
      <c r="K116" s="79">
        <v>0</v>
      </c>
      <c r="L116" s="79">
        <v>0</v>
      </c>
      <c r="M116" s="84">
        <v>0</v>
      </c>
      <c r="N116" s="84">
        <v>0.5</v>
      </c>
      <c r="O116" s="84">
        <v>0</v>
      </c>
      <c r="P116" s="84">
        <v>0.5</v>
      </c>
      <c r="Q116" s="85">
        <v>0</v>
      </c>
      <c r="R116" s="79">
        <v>0</v>
      </c>
      <c r="S116" s="79">
        <v>2</v>
      </c>
      <c r="T116" s="79">
        <v>0</v>
      </c>
      <c r="U116" s="79">
        <v>2</v>
      </c>
      <c r="V116" s="79">
        <v>2</v>
      </c>
      <c r="W116" s="79">
        <v>0</v>
      </c>
      <c r="X116" s="84">
        <v>0</v>
      </c>
      <c r="Y116" s="79">
        <v>0</v>
      </c>
      <c r="Z116" s="79">
        <v>0</v>
      </c>
    </row>
    <row r="117" spans="1:26" ht="11.25">
      <c r="A117" s="168" t="s">
        <v>40</v>
      </c>
      <c r="B117" s="168" t="s">
        <v>31</v>
      </c>
      <c r="C117" s="79">
        <v>1</v>
      </c>
      <c r="D117" s="79">
        <v>3</v>
      </c>
      <c r="E117" s="79">
        <v>0</v>
      </c>
      <c r="F117" s="79">
        <v>0</v>
      </c>
      <c r="G117" s="79">
        <v>0</v>
      </c>
      <c r="H117" s="79">
        <v>0</v>
      </c>
      <c r="I117" s="79">
        <v>0</v>
      </c>
      <c r="J117" s="79">
        <v>0</v>
      </c>
      <c r="K117" s="79">
        <v>0</v>
      </c>
      <c r="L117" s="79">
        <v>0</v>
      </c>
      <c r="M117" s="84">
        <v>0</v>
      </c>
      <c r="N117" s="84">
        <v>0</v>
      </c>
      <c r="O117" s="84">
        <v>0</v>
      </c>
      <c r="P117" s="84">
        <v>0</v>
      </c>
      <c r="Q117" s="85">
        <v>0</v>
      </c>
      <c r="R117" s="79">
        <v>0</v>
      </c>
      <c r="S117" s="79">
        <v>0</v>
      </c>
      <c r="T117" s="79">
        <v>0</v>
      </c>
      <c r="U117" s="79">
        <v>1</v>
      </c>
      <c r="V117" s="79">
        <v>0</v>
      </c>
      <c r="W117" s="79">
        <v>0</v>
      </c>
      <c r="X117" s="84">
        <v>0</v>
      </c>
      <c r="Y117" s="79">
        <v>1</v>
      </c>
      <c r="Z117" s="79">
        <v>0</v>
      </c>
    </row>
    <row r="118" spans="1:26" ht="11.25">
      <c r="A118" s="168" t="s">
        <v>49</v>
      </c>
      <c r="B118" s="168" t="s">
        <v>28</v>
      </c>
      <c r="C118" s="79">
        <v>1</v>
      </c>
      <c r="D118" s="79">
        <v>3</v>
      </c>
      <c r="E118" s="79">
        <v>0</v>
      </c>
      <c r="F118" s="79">
        <v>0</v>
      </c>
      <c r="G118" s="79">
        <v>0</v>
      </c>
      <c r="H118" s="79">
        <v>0</v>
      </c>
      <c r="I118" s="79">
        <v>0</v>
      </c>
      <c r="J118" s="79">
        <v>0</v>
      </c>
      <c r="K118" s="79">
        <v>0</v>
      </c>
      <c r="L118" s="79">
        <v>0</v>
      </c>
      <c r="M118" s="84">
        <v>0</v>
      </c>
      <c r="N118" s="84">
        <v>0</v>
      </c>
      <c r="O118" s="84">
        <v>0</v>
      </c>
      <c r="P118" s="84">
        <v>0</v>
      </c>
      <c r="Q118" s="85">
        <v>0</v>
      </c>
      <c r="R118" s="79">
        <v>0</v>
      </c>
      <c r="S118" s="79">
        <v>0</v>
      </c>
      <c r="T118" s="79">
        <v>0</v>
      </c>
      <c r="U118" s="79">
        <v>3</v>
      </c>
      <c r="V118" s="79">
        <v>1</v>
      </c>
      <c r="W118" s="79">
        <v>0</v>
      </c>
      <c r="X118" s="84">
        <v>0</v>
      </c>
      <c r="Y118" s="79">
        <v>1</v>
      </c>
      <c r="Z118" s="79">
        <v>0</v>
      </c>
    </row>
    <row r="119" spans="1:26" ht="11.25">
      <c r="A119" s="168" t="s">
        <v>40</v>
      </c>
      <c r="B119" s="168" t="s">
        <v>176</v>
      </c>
      <c r="C119" s="79">
        <v>1</v>
      </c>
      <c r="D119" s="79">
        <v>3</v>
      </c>
      <c r="E119" s="79">
        <v>0</v>
      </c>
      <c r="F119" s="79">
        <v>0</v>
      </c>
      <c r="G119" s="79">
        <v>0</v>
      </c>
      <c r="H119" s="79">
        <v>0</v>
      </c>
      <c r="I119" s="79">
        <v>0</v>
      </c>
      <c r="J119" s="79">
        <v>0</v>
      </c>
      <c r="K119" s="79">
        <v>0</v>
      </c>
      <c r="L119" s="79">
        <v>0</v>
      </c>
      <c r="M119" s="84">
        <v>0</v>
      </c>
      <c r="N119" s="84">
        <v>0</v>
      </c>
      <c r="O119" s="84">
        <v>0</v>
      </c>
      <c r="P119" s="84">
        <v>0</v>
      </c>
      <c r="Q119" s="85">
        <v>0</v>
      </c>
      <c r="R119" s="79">
        <v>0</v>
      </c>
      <c r="S119" s="79">
        <v>0</v>
      </c>
      <c r="T119" s="79">
        <v>0</v>
      </c>
      <c r="U119" s="79">
        <v>0</v>
      </c>
      <c r="V119" s="79">
        <v>1</v>
      </c>
      <c r="W119" s="79">
        <v>0</v>
      </c>
      <c r="X119" s="84">
        <v>0</v>
      </c>
      <c r="Y119" s="79">
        <v>1</v>
      </c>
      <c r="Z119" s="79">
        <v>0</v>
      </c>
    </row>
    <row r="120" spans="1:26" ht="11.25">
      <c r="A120" s="168" t="s">
        <v>51</v>
      </c>
      <c r="B120" s="168" t="s">
        <v>434</v>
      </c>
      <c r="C120" s="79">
        <v>1</v>
      </c>
      <c r="D120" s="79">
        <v>2</v>
      </c>
      <c r="E120" s="79">
        <v>0</v>
      </c>
      <c r="F120" s="79">
        <v>0</v>
      </c>
      <c r="G120" s="79">
        <v>0</v>
      </c>
      <c r="H120" s="79">
        <v>0</v>
      </c>
      <c r="I120" s="79">
        <v>0</v>
      </c>
      <c r="J120" s="79">
        <v>0</v>
      </c>
      <c r="K120" s="79">
        <v>0</v>
      </c>
      <c r="L120" s="79">
        <v>0</v>
      </c>
      <c r="M120" s="84">
        <v>0</v>
      </c>
      <c r="N120" s="84">
        <v>0</v>
      </c>
      <c r="O120" s="84">
        <v>0</v>
      </c>
      <c r="P120" s="84">
        <v>0</v>
      </c>
      <c r="Q120" s="85">
        <v>0</v>
      </c>
      <c r="R120" s="79">
        <v>0</v>
      </c>
      <c r="S120" s="79">
        <v>0</v>
      </c>
      <c r="T120" s="79">
        <v>0</v>
      </c>
      <c r="U120" s="79">
        <v>0</v>
      </c>
      <c r="V120" s="79">
        <v>2</v>
      </c>
      <c r="W120" s="79">
        <v>0</v>
      </c>
      <c r="X120" s="84">
        <v>0</v>
      </c>
      <c r="Y120" s="79">
        <v>2</v>
      </c>
      <c r="Z120" s="79">
        <v>0</v>
      </c>
    </row>
    <row r="121" spans="1:26" ht="11.25">
      <c r="A121" s="168" t="s">
        <v>50</v>
      </c>
      <c r="B121" s="168" t="s">
        <v>31</v>
      </c>
      <c r="C121" s="79">
        <v>1</v>
      </c>
      <c r="D121" s="79">
        <v>2</v>
      </c>
      <c r="E121" s="79">
        <v>0</v>
      </c>
      <c r="F121" s="79">
        <v>0</v>
      </c>
      <c r="G121" s="79">
        <v>1</v>
      </c>
      <c r="H121" s="79">
        <v>0</v>
      </c>
      <c r="I121" s="79">
        <v>0</v>
      </c>
      <c r="J121" s="79">
        <v>0</v>
      </c>
      <c r="K121" s="79">
        <v>0</v>
      </c>
      <c r="L121" s="79">
        <v>0</v>
      </c>
      <c r="M121" s="84">
        <v>0</v>
      </c>
      <c r="N121" s="84">
        <v>0.5</v>
      </c>
      <c r="O121" s="84">
        <v>0</v>
      </c>
      <c r="P121" s="84">
        <v>0.5</v>
      </c>
      <c r="Q121" s="85">
        <v>0</v>
      </c>
      <c r="R121" s="79">
        <v>0</v>
      </c>
      <c r="S121" s="79">
        <v>1</v>
      </c>
      <c r="T121" s="79">
        <v>0</v>
      </c>
      <c r="U121" s="79">
        <v>0</v>
      </c>
      <c r="V121" s="79">
        <v>1</v>
      </c>
      <c r="W121" s="79">
        <v>0</v>
      </c>
      <c r="X121" s="84">
        <v>0</v>
      </c>
      <c r="Y121" s="79">
        <v>0</v>
      </c>
      <c r="Z121" s="79">
        <v>0</v>
      </c>
    </row>
    <row r="122" spans="1:26" ht="11.25">
      <c r="A122" s="168" t="s">
        <v>437</v>
      </c>
      <c r="B122" s="168" t="s">
        <v>432</v>
      </c>
      <c r="C122" s="79">
        <v>1</v>
      </c>
      <c r="D122" s="79">
        <v>2</v>
      </c>
      <c r="E122" s="79">
        <v>0</v>
      </c>
      <c r="F122" s="79">
        <v>0</v>
      </c>
      <c r="G122" s="79">
        <v>0</v>
      </c>
      <c r="H122" s="79">
        <v>0</v>
      </c>
      <c r="I122" s="79">
        <v>0</v>
      </c>
      <c r="J122" s="79">
        <v>0</v>
      </c>
      <c r="K122" s="79">
        <v>0</v>
      </c>
      <c r="L122" s="79">
        <v>0</v>
      </c>
      <c r="M122" s="84">
        <v>0</v>
      </c>
      <c r="N122" s="84">
        <v>0</v>
      </c>
      <c r="O122" s="84">
        <v>0</v>
      </c>
      <c r="P122" s="84">
        <v>0</v>
      </c>
      <c r="Q122" s="85">
        <v>0</v>
      </c>
      <c r="R122" s="79">
        <v>0</v>
      </c>
      <c r="S122" s="79">
        <v>0</v>
      </c>
      <c r="T122" s="79">
        <v>0</v>
      </c>
      <c r="U122" s="79">
        <v>0</v>
      </c>
      <c r="V122" s="79">
        <v>2</v>
      </c>
      <c r="W122" s="79">
        <v>0</v>
      </c>
      <c r="X122" s="84">
        <v>0</v>
      </c>
      <c r="Y122" s="79">
        <v>1</v>
      </c>
      <c r="Z122" s="79">
        <v>0</v>
      </c>
    </row>
    <row r="123" spans="1:26" ht="11.25">
      <c r="A123" s="168" t="s">
        <v>438</v>
      </c>
      <c r="B123" s="168" t="s">
        <v>432</v>
      </c>
      <c r="C123" s="79">
        <v>1</v>
      </c>
      <c r="D123" s="79">
        <v>2</v>
      </c>
      <c r="E123" s="79">
        <v>0</v>
      </c>
      <c r="F123" s="79">
        <v>0</v>
      </c>
      <c r="G123" s="79">
        <v>1</v>
      </c>
      <c r="H123" s="79">
        <v>0</v>
      </c>
      <c r="I123" s="79">
        <v>0</v>
      </c>
      <c r="J123" s="79">
        <v>0</v>
      </c>
      <c r="K123" s="79">
        <v>0</v>
      </c>
      <c r="L123" s="79">
        <v>0</v>
      </c>
      <c r="M123" s="84">
        <v>0</v>
      </c>
      <c r="N123" s="84">
        <v>0.5</v>
      </c>
      <c r="O123" s="84">
        <v>0</v>
      </c>
      <c r="P123" s="84">
        <v>0.5</v>
      </c>
      <c r="Q123" s="85">
        <v>0</v>
      </c>
      <c r="R123" s="79">
        <v>0</v>
      </c>
      <c r="S123" s="79">
        <v>1</v>
      </c>
      <c r="T123" s="79">
        <v>0</v>
      </c>
      <c r="U123" s="79">
        <v>0</v>
      </c>
      <c r="V123" s="79">
        <v>1</v>
      </c>
      <c r="W123" s="79">
        <v>0</v>
      </c>
      <c r="X123" s="84">
        <v>0</v>
      </c>
      <c r="Y123" s="79">
        <v>0</v>
      </c>
      <c r="Z123" s="79">
        <v>0</v>
      </c>
    </row>
    <row r="124" spans="1:26" ht="11.25">
      <c r="A124" s="168" t="s">
        <v>52</v>
      </c>
      <c r="B124" s="168" t="s">
        <v>31</v>
      </c>
      <c r="C124" s="79">
        <v>1</v>
      </c>
      <c r="D124" s="79">
        <v>1</v>
      </c>
      <c r="E124" s="79">
        <v>0</v>
      </c>
      <c r="F124" s="79">
        <v>0</v>
      </c>
      <c r="G124" s="79">
        <v>0</v>
      </c>
      <c r="H124" s="79">
        <v>0</v>
      </c>
      <c r="I124" s="79">
        <v>0</v>
      </c>
      <c r="J124" s="79">
        <v>0</v>
      </c>
      <c r="K124" s="79">
        <v>0</v>
      </c>
      <c r="L124" s="79">
        <v>0</v>
      </c>
      <c r="M124" s="84">
        <v>0</v>
      </c>
      <c r="N124" s="84">
        <v>0</v>
      </c>
      <c r="O124" s="84">
        <v>0</v>
      </c>
      <c r="P124" s="84">
        <v>0</v>
      </c>
      <c r="Q124" s="85">
        <v>0</v>
      </c>
      <c r="R124" s="79">
        <v>0</v>
      </c>
      <c r="S124" s="79">
        <v>0</v>
      </c>
      <c r="T124" s="79">
        <v>0</v>
      </c>
      <c r="U124" s="79">
        <v>0</v>
      </c>
      <c r="V124" s="79">
        <v>0</v>
      </c>
      <c r="W124" s="79">
        <v>0</v>
      </c>
      <c r="X124" s="84">
        <v>0</v>
      </c>
      <c r="Y124" s="79">
        <v>0</v>
      </c>
      <c r="Z124" s="79">
        <v>0</v>
      </c>
    </row>
    <row r="125" spans="18:25" ht="11.25">
      <c r="R125" s="74"/>
      <c r="S125" s="74"/>
      <c r="Y125" s="74"/>
    </row>
    <row r="126" spans="1:26" ht="11.25">
      <c r="A126" s="168" t="s">
        <v>53</v>
      </c>
      <c r="C126" s="79">
        <v>64</v>
      </c>
      <c r="D126" s="169">
        <v>2257</v>
      </c>
      <c r="E126" s="79">
        <v>869</v>
      </c>
      <c r="F126" s="169">
        <v>1256</v>
      </c>
      <c r="G126" s="79">
        <v>870</v>
      </c>
      <c r="H126" s="79">
        <v>146</v>
      </c>
      <c r="I126" s="79">
        <v>58</v>
      </c>
      <c r="J126" s="79">
        <v>103</v>
      </c>
      <c r="K126" s="79">
        <v>175</v>
      </c>
      <c r="L126" s="169">
        <v>2002</v>
      </c>
      <c r="M126" s="84">
        <v>0.556</v>
      </c>
      <c r="N126" s="84">
        <v>0.617</v>
      </c>
      <c r="O126" s="84">
        <v>0.887</v>
      </c>
      <c r="P126" s="84">
        <v>1.504</v>
      </c>
      <c r="Q126" s="85" t="s">
        <v>54</v>
      </c>
      <c r="R126" s="79">
        <v>65</v>
      </c>
      <c r="S126" s="79">
        <v>110</v>
      </c>
      <c r="T126" s="79">
        <v>34</v>
      </c>
      <c r="U126" s="79">
        <v>33</v>
      </c>
      <c r="V126" s="169">
        <v>1061</v>
      </c>
      <c r="W126" s="79">
        <v>653</v>
      </c>
      <c r="X126" s="84">
        <v>0.615</v>
      </c>
      <c r="Y126" s="79">
        <v>356</v>
      </c>
      <c r="Z126" s="79">
        <v>37</v>
      </c>
    </row>
  </sheetData>
  <printOptions/>
  <pageMargins left="0.25" right="0.25" top="0.07013888888888889" bottom="0.4597222222222222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E36" sqref="E36"/>
    </sheetView>
  </sheetViews>
  <sheetFormatPr defaultColWidth="9.140625" defaultRowHeight="12.75"/>
  <cols>
    <col min="2" max="2" width="23.8515625" style="0" customWidth="1"/>
    <col min="3" max="3" width="42.28125" style="0" customWidth="1"/>
  </cols>
  <sheetData>
    <row r="1" ht="12.75">
      <c r="A1" t="s">
        <v>78</v>
      </c>
    </row>
    <row r="3" spans="1:3" ht="12.75">
      <c r="A3" t="s">
        <v>79</v>
      </c>
      <c r="B3" t="s">
        <v>80</v>
      </c>
      <c r="C3" s="13" t="s">
        <v>81</v>
      </c>
    </row>
    <row r="4" spans="1:3" ht="12.75">
      <c r="A4" t="s">
        <v>82</v>
      </c>
      <c r="B4" t="s">
        <v>83</v>
      </c>
      <c r="C4" t="s">
        <v>84</v>
      </c>
    </row>
    <row r="5" spans="1:3" ht="12.75">
      <c r="A5" t="s">
        <v>85</v>
      </c>
      <c r="B5" t="s">
        <v>86</v>
      </c>
      <c r="C5" s="13" t="s">
        <v>177</v>
      </c>
    </row>
    <row r="6" spans="1:3" ht="12.75">
      <c r="A6" t="s">
        <v>87</v>
      </c>
      <c r="B6" t="s">
        <v>88</v>
      </c>
      <c r="C6" s="13" t="s">
        <v>89</v>
      </c>
    </row>
    <row r="7" spans="1:3" ht="12.75">
      <c r="A7" t="s">
        <v>90</v>
      </c>
      <c r="B7" t="s">
        <v>91</v>
      </c>
      <c r="C7" s="13" t="s">
        <v>92</v>
      </c>
    </row>
    <row r="8" spans="1:3" ht="12.75">
      <c r="A8" t="s">
        <v>15</v>
      </c>
      <c r="B8" t="s">
        <v>356</v>
      </c>
      <c r="C8" s="13" t="s">
        <v>357</v>
      </c>
    </row>
    <row r="9" spans="1:3" ht="12.75">
      <c r="A9" t="s">
        <v>93</v>
      </c>
      <c r="B9" t="s">
        <v>94</v>
      </c>
      <c r="C9" s="13" t="s">
        <v>95</v>
      </c>
    </row>
    <row r="10" spans="1:3" ht="12.75">
      <c r="A10" t="s">
        <v>96</v>
      </c>
      <c r="B10" t="s">
        <v>97</v>
      </c>
      <c r="C10" t="s">
        <v>98</v>
      </c>
    </row>
    <row r="11" spans="1:3" ht="12.75">
      <c r="A11" t="s">
        <v>99</v>
      </c>
      <c r="B11" t="s">
        <v>100</v>
      </c>
      <c r="C11" s="13" t="s">
        <v>101</v>
      </c>
    </row>
    <row r="12" spans="1:3" ht="12.75">
      <c r="A12" t="s">
        <v>17</v>
      </c>
      <c r="B12" t="s">
        <v>102</v>
      </c>
      <c r="C12" s="13" t="s">
        <v>103</v>
      </c>
    </row>
    <row r="13" spans="1:3" ht="12.75">
      <c r="A13" t="s">
        <v>358</v>
      </c>
      <c r="B13" t="s">
        <v>359</v>
      </c>
      <c r="C13" s="13" t="s">
        <v>363</v>
      </c>
    </row>
    <row r="14" spans="1:3" ht="12.75">
      <c r="A14" t="s">
        <v>364</v>
      </c>
      <c r="B14" t="s">
        <v>365</v>
      </c>
      <c r="C14" s="13" t="s">
        <v>366</v>
      </c>
    </row>
    <row r="15" spans="1:3" ht="12.75">
      <c r="A15" t="s">
        <v>367</v>
      </c>
      <c r="B15" t="s">
        <v>368</v>
      </c>
      <c r="C15" s="13" t="s">
        <v>369</v>
      </c>
    </row>
    <row r="16" spans="1:3" ht="12.75">
      <c r="A16" t="s">
        <v>370</v>
      </c>
      <c r="B16" t="s">
        <v>371</v>
      </c>
      <c r="C16" s="13" t="s">
        <v>372</v>
      </c>
    </row>
    <row r="19" spans="1:2" ht="12.75">
      <c r="A19" t="s">
        <v>104</v>
      </c>
      <c r="B19" t="s">
        <v>105</v>
      </c>
    </row>
    <row r="20" spans="1:2" ht="12.75">
      <c r="A20" t="s">
        <v>4</v>
      </c>
      <c r="B20" t="s">
        <v>106</v>
      </c>
    </row>
    <row r="21" spans="1:2" ht="12.75">
      <c r="A21" t="s">
        <v>107</v>
      </c>
      <c r="B21" t="s">
        <v>108</v>
      </c>
    </row>
    <row r="22" spans="1:2" ht="12.75">
      <c r="A22" t="s">
        <v>109</v>
      </c>
      <c r="B22" t="s">
        <v>110</v>
      </c>
    </row>
    <row r="23" spans="1:2" ht="12.75">
      <c r="A23" t="s">
        <v>111</v>
      </c>
      <c r="B23" t="s">
        <v>112</v>
      </c>
    </row>
    <row r="24" spans="1:2" ht="12.75">
      <c r="A24" t="s">
        <v>113</v>
      </c>
      <c r="B24" t="s">
        <v>114</v>
      </c>
    </row>
    <row r="25" spans="1:2" ht="12.75">
      <c r="A25" t="s">
        <v>20</v>
      </c>
      <c r="B25" t="s">
        <v>115</v>
      </c>
    </row>
    <row r="26" spans="1:2" ht="12.75">
      <c r="A26" t="s">
        <v>116</v>
      </c>
      <c r="B26" t="s">
        <v>117</v>
      </c>
    </row>
    <row r="27" spans="1:2" ht="12.75">
      <c r="A27" t="s">
        <v>118</v>
      </c>
      <c r="B27" t="s">
        <v>119</v>
      </c>
    </row>
    <row r="28" spans="1:2" ht="12.75">
      <c r="A28" t="s">
        <v>120</v>
      </c>
      <c r="B28" t="s">
        <v>121</v>
      </c>
    </row>
    <row r="29" spans="1:2" ht="12.75">
      <c r="A29" t="s">
        <v>19</v>
      </c>
      <c r="B29" t="s">
        <v>122</v>
      </c>
    </row>
    <row r="30" spans="1:2" ht="12.75">
      <c r="A30" t="s">
        <v>21</v>
      </c>
      <c r="B30" t="s">
        <v>123</v>
      </c>
    </row>
    <row r="31" spans="1:2" ht="12.75">
      <c r="A31" t="s">
        <v>6</v>
      </c>
      <c r="B31" t="s">
        <v>124</v>
      </c>
    </row>
    <row r="32" spans="1:2" ht="12.75">
      <c r="A32" t="s">
        <v>25</v>
      </c>
      <c r="B32" t="s">
        <v>360</v>
      </c>
    </row>
    <row r="33" spans="1:2" ht="12.75">
      <c r="A33" t="s">
        <v>361</v>
      </c>
      <c r="B33" t="s">
        <v>362</v>
      </c>
    </row>
    <row r="37" ht="12.75">
      <c r="A37" s="138" t="s">
        <v>373</v>
      </c>
    </row>
    <row r="38" ht="12.75">
      <c r="A38" s="137"/>
    </row>
    <row r="39" ht="12.75">
      <c r="A39" s="139" t="s">
        <v>374</v>
      </c>
    </row>
    <row r="40" spans="1:2" ht="12.75">
      <c r="A40" s="139"/>
      <c r="B40" t="s">
        <v>375</v>
      </c>
    </row>
    <row r="41" ht="12.75">
      <c r="A41" s="137"/>
    </row>
    <row r="42" ht="12.75">
      <c r="A42" s="139" t="s">
        <v>376</v>
      </c>
    </row>
    <row r="43" spans="1:2" ht="12.75">
      <c r="A43" s="139"/>
      <c r="B43" t="s">
        <v>377</v>
      </c>
    </row>
    <row r="44" ht="12.75">
      <c r="A44" s="137"/>
    </row>
    <row r="45" ht="12.75">
      <c r="A45" s="139" t="s">
        <v>378</v>
      </c>
    </row>
    <row r="46" spans="1:2" ht="12.75">
      <c r="A46" s="139"/>
      <c r="B46" t="s">
        <v>379</v>
      </c>
    </row>
    <row r="47" spans="1:2" ht="12.75">
      <c r="A47" s="137"/>
      <c r="B47" t="s">
        <v>380</v>
      </c>
    </row>
    <row r="48" spans="1:2" ht="12.75">
      <c r="A48" s="137"/>
      <c r="B48" t="s">
        <v>381</v>
      </c>
    </row>
    <row r="49" ht="12.75">
      <c r="A49" s="137"/>
    </row>
    <row r="50" ht="12.75">
      <c r="A50" s="139" t="s">
        <v>382</v>
      </c>
    </row>
    <row r="51" spans="1:2" ht="12.75">
      <c r="A51" s="139"/>
      <c r="B51" t="s">
        <v>387</v>
      </c>
    </row>
    <row r="52" spans="1:2" ht="12.75">
      <c r="A52" s="139"/>
      <c r="B52" t="s">
        <v>383</v>
      </c>
    </row>
    <row r="53" spans="1:2" ht="12.75">
      <c r="A53" s="137"/>
      <c r="B53" t="s">
        <v>384</v>
      </c>
    </row>
    <row r="54" ht="12.75">
      <c r="A54" s="137"/>
    </row>
    <row r="55" ht="12.75">
      <c r="A55" s="139" t="s">
        <v>385</v>
      </c>
    </row>
    <row r="56" ht="12.75">
      <c r="B56" t="s">
        <v>386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21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2" bestFit="1" customWidth="1"/>
    <col min="2" max="2" width="5.421875" style="2" customWidth="1"/>
    <col min="3" max="12" width="4.00390625" style="2" customWidth="1"/>
    <col min="13" max="18" width="5.8515625" style="2" customWidth="1"/>
    <col min="19" max="19" width="4.421875" style="2" customWidth="1"/>
    <col min="20" max="24" width="3.421875" style="2" customWidth="1"/>
    <col min="25" max="27" width="5.28125" style="2" customWidth="1"/>
    <col min="28" max="16384" width="11.421875" style="2" customWidth="1"/>
  </cols>
  <sheetData>
    <row r="2" ht="15.75">
      <c r="A2" s="1" t="s">
        <v>71</v>
      </c>
    </row>
    <row r="4" spans="1:27" ht="12.75">
      <c r="A4" s="3" t="s">
        <v>0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23</v>
      </c>
      <c r="Y4" s="4" t="s">
        <v>24</v>
      </c>
      <c r="Z4" s="4" t="s">
        <v>25</v>
      </c>
      <c r="AA4" s="4" t="s">
        <v>26</v>
      </c>
    </row>
    <row r="5" spans="1:27" ht="12.75">
      <c r="A5" s="5" t="s">
        <v>62</v>
      </c>
      <c r="C5" s="7">
        <v>8</v>
      </c>
      <c r="D5" s="7">
        <v>24</v>
      </c>
      <c r="E5" s="7">
        <v>15</v>
      </c>
      <c r="F5" s="7">
        <v>17</v>
      </c>
      <c r="G5" s="7">
        <v>17</v>
      </c>
      <c r="H5" s="7">
        <v>1</v>
      </c>
      <c r="I5" s="7">
        <v>0</v>
      </c>
      <c r="J5" s="7">
        <v>4</v>
      </c>
      <c r="K5" s="7">
        <v>6</v>
      </c>
      <c r="L5" s="7">
        <v>36</v>
      </c>
      <c r="M5" s="10">
        <v>0.708</v>
      </c>
      <c r="N5" s="10">
        <v>0.8</v>
      </c>
      <c r="O5" s="10">
        <v>1.5</v>
      </c>
      <c r="P5" s="10">
        <v>2.3</v>
      </c>
      <c r="Q5" s="10">
        <v>5.143</v>
      </c>
      <c r="R5" s="10">
        <v>0.542</v>
      </c>
      <c r="S5" s="11">
        <v>23</v>
      </c>
      <c r="T5" s="7">
        <v>0</v>
      </c>
      <c r="U5" s="7">
        <v>1</v>
      </c>
      <c r="V5" s="7">
        <v>0</v>
      </c>
      <c r="W5" s="7">
        <v>6</v>
      </c>
      <c r="X5" s="7">
        <v>4</v>
      </c>
      <c r="Y5" s="10">
        <v>0.667</v>
      </c>
      <c r="Z5" s="7">
        <v>2</v>
      </c>
      <c r="AA5" s="7">
        <v>2</v>
      </c>
    </row>
    <row r="6" spans="1:27" ht="12.75">
      <c r="A6" s="5" t="s">
        <v>65</v>
      </c>
      <c r="C6" s="7">
        <v>7</v>
      </c>
      <c r="D6" s="7">
        <v>19</v>
      </c>
      <c r="E6" s="7">
        <v>10</v>
      </c>
      <c r="F6" s="7">
        <v>13</v>
      </c>
      <c r="G6" s="7">
        <v>8</v>
      </c>
      <c r="H6" s="7">
        <v>1</v>
      </c>
      <c r="I6" s="7">
        <v>2</v>
      </c>
      <c r="J6" s="7">
        <v>0</v>
      </c>
      <c r="K6" s="7">
        <v>4</v>
      </c>
      <c r="L6" s="7">
        <v>22</v>
      </c>
      <c r="M6" s="10">
        <v>0.684</v>
      </c>
      <c r="N6" s="10">
        <v>0.708</v>
      </c>
      <c r="O6" s="10">
        <v>1.158</v>
      </c>
      <c r="P6" s="10">
        <v>1.866</v>
      </c>
      <c r="Q6" s="10">
        <v>3.667</v>
      </c>
      <c r="R6" s="10">
        <v>0.263</v>
      </c>
      <c r="S6" s="11">
        <v>13.3</v>
      </c>
      <c r="T6" s="7">
        <v>1</v>
      </c>
      <c r="U6" s="7">
        <v>0</v>
      </c>
      <c r="V6" s="7">
        <v>0</v>
      </c>
      <c r="W6" s="7">
        <v>6</v>
      </c>
      <c r="X6" s="7">
        <v>5</v>
      </c>
      <c r="Y6" s="10">
        <v>0.833</v>
      </c>
      <c r="Z6" s="7">
        <v>1</v>
      </c>
      <c r="AA6" s="7">
        <v>0</v>
      </c>
    </row>
    <row r="7" spans="1:27" ht="12.75">
      <c r="A7" s="5" t="s">
        <v>64</v>
      </c>
      <c r="C7" s="7">
        <v>6</v>
      </c>
      <c r="D7" s="7">
        <v>17</v>
      </c>
      <c r="E7" s="7">
        <v>9</v>
      </c>
      <c r="F7" s="7">
        <v>11</v>
      </c>
      <c r="G7" s="7">
        <v>5</v>
      </c>
      <c r="H7" s="7">
        <v>0</v>
      </c>
      <c r="I7" s="7">
        <v>0</v>
      </c>
      <c r="J7" s="7">
        <v>0</v>
      </c>
      <c r="K7" s="7">
        <v>2</v>
      </c>
      <c r="L7" s="7">
        <v>13</v>
      </c>
      <c r="M7" s="10">
        <v>0.647</v>
      </c>
      <c r="N7" s="10">
        <v>0.619</v>
      </c>
      <c r="O7" s="10">
        <v>0.765</v>
      </c>
      <c r="P7" s="10">
        <v>1.384</v>
      </c>
      <c r="Q7" s="10">
        <v>2.167</v>
      </c>
      <c r="R7" s="10">
        <v>0</v>
      </c>
      <c r="S7" s="11">
        <v>7.5</v>
      </c>
      <c r="T7" s="7">
        <v>2</v>
      </c>
      <c r="U7" s="7">
        <v>0</v>
      </c>
      <c r="V7" s="7">
        <v>0</v>
      </c>
      <c r="W7" s="7">
        <v>2</v>
      </c>
      <c r="X7" s="7">
        <v>2</v>
      </c>
      <c r="Y7" s="10">
        <v>1</v>
      </c>
      <c r="Z7" s="7">
        <v>1</v>
      </c>
      <c r="AA7" s="7">
        <v>0</v>
      </c>
    </row>
    <row r="8" spans="1:27" ht="12.75">
      <c r="A8" s="5" t="s">
        <v>60</v>
      </c>
      <c r="C8" s="7">
        <v>8</v>
      </c>
      <c r="D8" s="7">
        <v>28</v>
      </c>
      <c r="E8" s="7">
        <v>13</v>
      </c>
      <c r="F8" s="7">
        <v>18</v>
      </c>
      <c r="G8" s="7">
        <v>15</v>
      </c>
      <c r="H8" s="7">
        <v>0</v>
      </c>
      <c r="I8" s="7">
        <v>1</v>
      </c>
      <c r="J8" s="7">
        <v>2</v>
      </c>
      <c r="K8" s="7">
        <v>1</v>
      </c>
      <c r="L8" s="7">
        <v>27</v>
      </c>
      <c r="M8" s="10">
        <v>0.643</v>
      </c>
      <c r="N8" s="10">
        <v>0.633</v>
      </c>
      <c r="O8" s="10">
        <v>0.964</v>
      </c>
      <c r="P8" s="10">
        <v>1.598</v>
      </c>
      <c r="Q8" s="10">
        <v>2.455</v>
      </c>
      <c r="R8" s="10">
        <v>0.286</v>
      </c>
      <c r="S8" s="11">
        <v>17</v>
      </c>
      <c r="T8" s="7">
        <v>1</v>
      </c>
      <c r="U8" s="7">
        <v>0</v>
      </c>
      <c r="V8" s="7">
        <v>1</v>
      </c>
      <c r="W8" s="7">
        <v>7</v>
      </c>
      <c r="X8" s="7">
        <v>4</v>
      </c>
      <c r="Y8" s="10">
        <v>0.571</v>
      </c>
      <c r="Z8" s="7">
        <v>3</v>
      </c>
      <c r="AA8" s="7">
        <v>1</v>
      </c>
    </row>
    <row r="9" spans="1:27" ht="12.75">
      <c r="A9" s="5" t="s">
        <v>58</v>
      </c>
      <c r="C9" s="7">
        <v>8</v>
      </c>
      <c r="D9" s="7">
        <v>29</v>
      </c>
      <c r="E9" s="7">
        <v>16</v>
      </c>
      <c r="F9" s="7">
        <v>18</v>
      </c>
      <c r="G9" s="7">
        <v>11</v>
      </c>
      <c r="H9" s="7">
        <v>3</v>
      </c>
      <c r="I9" s="7">
        <v>0</v>
      </c>
      <c r="J9" s="7">
        <v>1</v>
      </c>
      <c r="K9" s="7">
        <v>1</v>
      </c>
      <c r="L9" s="7">
        <v>25</v>
      </c>
      <c r="M9" s="10">
        <v>0.621</v>
      </c>
      <c r="N9" s="10">
        <v>0.667</v>
      </c>
      <c r="O9" s="10">
        <v>0.862</v>
      </c>
      <c r="P9" s="10">
        <v>1.529</v>
      </c>
      <c r="Q9" s="10">
        <v>2.273</v>
      </c>
      <c r="R9" s="10">
        <v>0.207</v>
      </c>
      <c r="S9" s="11">
        <v>15.2</v>
      </c>
      <c r="T9" s="7">
        <v>0</v>
      </c>
      <c r="U9" s="7">
        <v>1</v>
      </c>
      <c r="V9" s="7">
        <v>0</v>
      </c>
      <c r="W9" s="7">
        <v>10</v>
      </c>
      <c r="X9" s="7">
        <v>6</v>
      </c>
      <c r="Y9" s="10">
        <v>0.6</v>
      </c>
      <c r="Z9" s="7">
        <v>4</v>
      </c>
      <c r="AA9" s="7">
        <v>1</v>
      </c>
    </row>
    <row r="10" spans="1:27" ht="12.75">
      <c r="A10" s="5" t="s">
        <v>56</v>
      </c>
      <c r="C10" s="7">
        <v>5</v>
      </c>
      <c r="D10" s="7">
        <v>18</v>
      </c>
      <c r="E10" s="7">
        <v>8</v>
      </c>
      <c r="F10" s="7">
        <v>11</v>
      </c>
      <c r="G10" s="7">
        <v>7</v>
      </c>
      <c r="H10" s="7">
        <v>0</v>
      </c>
      <c r="I10" s="7">
        <v>0</v>
      </c>
      <c r="J10" s="7">
        <v>0</v>
      </c>
      <c r="K10" s="7">
        <v>0</v>
      </c>
      <c r="L10" s="7">
        <v>11</v>
      </c>
      <c r="M10" s="10">
        <v>0.611</v>
      </c>
      <c r="N10" s="10">
        <v>0.611</v>
      </c>
      <c r="O10" s="10">
        <v>0.611</v>
      </c>
      <c r="P10" s="10">
        <v>1.222</v>
      </c>
      <c r="Q10" s="10">
        <v>1.571</v>
      </c>
      <c r="R10" s="10">
        <v>0</v>
      </c>
      <c r="S10" s="11">
        <v>6.7</v>
      </c>
      <c r="T10" s="7">
        <v>0</v>
      </c>
      <c r="U10" s="7">
        <v>0</v>
      </c>
      <c r="V10" s="7">
        <v>0</v>
      </c>
      <c r="W10" s="7">
        <v>5</v>
      </c>
      <c r="X10" s="7">
        <v>3</v>
      </c>
      <c r="Y10" s="10">
        <v>0.6</v>
      </c>
      <c r="Z10" s="7">
        <v>1</v>
      </c>
      <c r="AA10" s="7">
        <v>0</v>
      </c>
    </row>
    <row r="11" spans="1:27" ht="12.75">
      <c r="A11" s="5" t="s">
        <v>72</v>
      </c>
      <c r="C11" s="7">
        <v>7</v>
      </c>
      <c r="D11" s="7">
        <v>22</v>
      </c>
      <c r="E11" s="7">
        <v>11</v>
      </c>
      <c r="F11" s="7">
        <v>13</v>
      </c>
      <c r="G11" s="7">
        <v>19</v>
      </c>
      <c r="H11" s="7">
        <v>1</v>
      </c>
      <c r="I11" s="7">
        <v>0</v>
      </c>
      <c r="J11" s="7">
        <v>7</v>
      </c>
      <c r="K11" s="7">
        <v>2</v>
      </c>
      <c r="L11" s="7">
        <v>37</v>
      </c>
      <c r="M11" s="10">
        <v>0.591</v>
      </c>
      <c r="N11" s="10">
        <v>0.667</v>
      </c>
      <c r="O11" s="10">
        <v>1.682</v>
      </c>
      <c r="P11" s="10">
        <v>2.348</v>
      </c>
      <c r="Q11" s="10">
        <v>4.111</v>
      </c>
      <c r="R11" s="10">
        <v>1</v>
      </c>
      <c r="S11" s="11">
        <v>21.9</v>
      </c>
      <c r="T11" s="7">
        <v>0</v>
      </c>
      <c r="U11" s="7">
        <v>1</v>
      </c>
      <c r="V11" s="7">
        <v>0</v>
      </c>
      <c r="W11" s="7">
        <v>6</v>
      </c>
      <c r="X11" s="7">
        <v>3</v>
      </c>
      <c r="Y11" s="10">
        <v>0.5</v>
      </c>
      <c r="Z11" s="7">
        <v>3</v>
      </c>
      <c r="AA11" s="7">
        <v>0</v>
      </c>
    </row>
    <row r="12" spans="1:27" ht="12.75">
      <c r="A12" s="5" t="s">
        <v>59</v>
      </c>
      <c r="C12" s="7">
        <v>7</v>
      </c>
      <c r="D12" s="7">
        <v>22</v>
      </c>
      <c r="E12" s="7">
        <v>5</v>
      </c>
      <c r="F12" s="7">
        <v>12</v>
      </c>
      <c r="G12" s="7">
        <v>6</v>
      </c>
      <c r="H12" s="7">
        <v>1</v>
      </c>
      <c r="I12" s="7">
        <v>0</v>
      </c>
      <c r="J12" s="7">
        <v>0</v>
      </c>
      <c r="K12" s="7">
        <v>0</v>
      </c>
      <c r="L12" s="7">
        <v>13</v>
      </c>
      <c r="M12" s="10">
        <v>0.545</v>
      </c>
      <c r="N12" s="10">
        <v>0.522</v>
      </c>
      <c r="O12" s="10">
        <v>0.591</v>
      </c>
      <c r="P12" s="10">
        <v>1.113</v>
      </c>
      <c r="Q12" s="10">
        <v>1.3</v>
      </c>
      <c r="R12" s="10">
        <v>0.045</v>
      </c>
      <c r="S12" s="11">
        <v>7.1</v>
      </c>
      <c r="T12" s="7">
        <v>1</v>
      </c>
      <c r="U12" s="7">
        <v>0</v>
      </c>
      <c r="V12" s="7">
        <v>0</v>
      </c>
      <c r="W12" s="7">
        <v>7</v>
      </c>
      <c r="X12" s="7">
        <v>5</v>
      </c>
      <c r="Y12" s="10">
        <v>0.714</v>
      </c>
      <c r="Z12" s="7">
        <v>4</v>
      </c>
      <c r="AA12" s="7">
        <v>0</v>
      </c>
    </row>
    <row r="13" spans="1:27" ht="12.75">
      <c r="A13" s="5" t="s">
        <v>63</v>
      </c>
      <c r="C13" s="7">
        <v>7</v>
      </c>
      <c r="D13" s="7">
        <v>24</v>
      </c>
      <c r="E13" s="7">
        <v>5</v>
      </c>
      <c r="F13" s="7">
        <v>12</v>
      </c>
      <c r="G13" s="7">
        <v>7</v>
      </c>
      <c r="H13" s="7">
        <v>5</v>
      </c>
      <c r="I13" s="7">
        <v>0</v>
      </c>
      <c r="J13" s="7">
        <v>0</v>
      </c>
      <c r="K13" s="7">
        <v>2</v>
      </c>
      <c r="L13" s="7">
        <v>19</v>
      </c>
      <c r="M13" s="10">
        <v>0.5</v>
      </c>
      <c r="N13" s="10">
        <v>0.577</v>
      </c>
      <c r="O13" s="10">
        <v>0.792</v>
      </c>
      <c r="P13" s="10">
        <v>1.369</v>
      </c>
      <c r="Q13" s="10">
        <v>1.583</v>
      </c>
      <c r="R13" s="10">
        <v>0.208</v>
      </c>
      <c r="S13" s="11">
        <v>9.2</v>
      </c>
      <c r="T13" s="7">
        <v>0</v>
      </c>
      <c r="U13" s="7">
        <v>1</v>
      </c>
      <c r="V13" s="7">
        <v>0</v>
      </c>
      <c r="W13" s="7">
        <v>3</v>
      </c>
      <c r="X13" s="7">
        <v>1</v>
      </c>
      <c r="Y13" s="10">
        <v>0.333</v>
      </c>
      <c r="Z13" s="7">
        <v>1</v>
      </c>
      <c r="AA13" s="7">
        <v>0</v>
      </c>
    </row>
    <row r="14" spans="1:27" ht="12.75">
      <c r="A14" s="5" t="s">
        <v>61</v>
      </c>
      <c r="C14" s="7">
        <v>7</v>
      </c>
      <c r="D14" s="7">
        <v>23</v>
      </c>
      <c r="E14" s="7">
        <v>6</v>
      </c>
      <c r="F14" s="7">
        <v>11</v>
      </c>
      <c r="G14" s="7">
        <v>4</v>
      </c>
      <c r="H14" s="7">
        <v>1</v>
      </c>
      <c r="I14" s="7">
        <v>0</v>
      </c>
      <c r="J14" s="7">
        <v>1</v>
      </c>
      <c r="K14" s="7">
        <v>0</v>
      </c>
      <c r="L14" s="7">
        <v>15</v>
      </c>
      <c r="M14" s="10">
        <v>0.478</v>
      </c>
      <c r="N14" s="10">
        <v>0.5</v>
      </c>
      <c r="O14" s="10">
        <v>0.652</v>
      </c>
      <c r="P14" s="10">
        <v>1.152</v>
      </c>
      <c r="Q14" s="10">
        <v>1.154</v>
      </c>
      <c r="R14" s="10">
        <v>0.174</v>
      </c>
      <c r="S14" s="11">
        <v>7.2</v>
      </c>
      <c r="T14" s="7">
        <v>1</v>
      </c>
      <c r="U14" s="7">
        <v>1</v>
      </c>
      <c r="V14" s="7">
        <v>1</v>
      </c>
      <c r="W14" s="7">
        <v>6</v>
      </c>
      <c r="X14" s="7">
        <v>2</v>
      </c>
      <c r="Y14" s="10">
        <v>0.333</v>
      </c>
      <c r="Z14" s="7">
        <v>2</v>
      </c>
      <c r="AA14" s="7">
        <v>0</v>
      </c>
    </row>
    <row r="15" spans="1:27" ht="12.75">
      <c r="A15" s="5" t="s">
        <v>57</v>
      </c>
      <c r="C15" s="7">
        <v>6</v>
      </c>
      <c r="D15" s="7">
        <v>24</v>
      </c>
      <c r="E15" s="7">
        <v>6</v>
      </c>
      <c r="F15" s="7">
        <v>11</v>
      </c>
      <c r="G15" s="7">
        <v>5</v>
      </c>
      <c r="H15" s="7">
        <v>1</v>
      </c>
      <c r="I15" s="7">
        <v>0</v>
      </c>
      <c r="J15" s="7">
        <v>0</v>
      </c>
      <c r="K15" s="7">
        <v>0</v>
      </c>
      <c r="L15" s="7">
        <v>12</v>
      </c>
      <c r="M15" s="10">
        <v>0.458</v>
      </c>
      <c r="N15" s="10">
        <v>0.458</v>
      </c>
      <c r="O15" s="10">
        <v>0.5</v>
      </c>
      <c r="P15" s="10">
        <v>0.958</v>
      </c>
      <c r="Q15" s="10">
        <v>0.923</v>
      </c>
      <c r="R15" s="10">
        <v>0.042</v>
      </c>
      <c r="S15" s="11">
        <v>5.5</v>
      </c>
      <c r="T15" s="7">
        <v>0</v>
      </c>
      <c r="U15" s="7">
        <v>0</v>
      </c>
      <c r="V15" s="7">
        <v>0</v>
      </c>
      <c r="W15" s="7">
        <v>7</v>
      </c>
      <c r="X15" s="7">
        <v>4</v>
      </c>
      <c r="Y15" s="10">
        <v>0.571</v>
      </c>
      <c r="Z15" s="7">
        <v>2</v>
      </c>
      <c r="AA15" s="7">
        <v>0</v>
      </c>
    </row>
    <row r="16" spans="1:27" ht="12.75">
      <c r="A16" s="5" t="s">
        <v>68</v>
      </c>
      <c r="C16" s="7">
        <v>6</v>
      </c>
      <c r="D16" s="7">
        <v>17</v>
      </c>
      <c r="E16" s="7">
        <v>3</v>
      </c>
      <c r="F16" s="7">
        <v>7</v>
      </c>
      <c r="G16" s="7">
        <v>3</v>
      </c>
      <c r="H16" s="7">
        <v>0</v>
      </c>
      <c r="I16" s="7">
        <v>0</v>
      </c>
      <c r="J16" s="7">
        <v>0</v>
      </c>
      <c r="K16" s="7">
        <v>2</v>
      </c>
      <c r="L16" s="7">
        <v>9</v>
      </c>
      <c r="M16" s="10">
        <v>0.412</v>
      </c>
      <c r="N16" s="10">
        <v>0.474</v>
      </c>
      <c r="O16" s="10">
        <v>0.529</v>
      </c>
      <c r="P16" s="10">
        <v>1.003</v>
      </c>
      <c r="Q16" s="10">
        <v>0.9</v>
      </c>
      <c r="R16" s="10">
        <v>0</v>
      </c>
      <c r="S16" s="11">
        <v>3.3</v>
      </c>
      <c r="T16" s="7">
        <v>0</v>
      </c>
      <c r="U16" s="7">
        <v>0</v>
      </c>
      <c r="V16" s="7">
        <v>0</v>
      </c>
      <c r="W16" s="7">
        <v>5</v>
      </c>
      <c r="X16" s="7">
        <v>2</v>
      </c>
      <c r="Y16" s="10">
        <v>0.4</v>
      </c>
      <c r="Z16" s="7">
        <v>1</v>
      </c>
      <c r="AA16" s="7">
        <v>0</v>
      </c>
    </row>
    <row r="17" spans="1:27" ht="12.75">
      <c r="A17" s="5" t="s">
        <v>73</v>
      </c>
      <c r="C17" s="7">
        <v>3</v>
      </c>
      <c r="D17" s="7">
        <v>11</v>
      </c>
      <c r="E17" s="7">
        <v>2</v>
      </c>
      <c r="F17" s="7">
        <v>3</v>
      </c>
      <c r="G17" s="7">
        <v>2</v>
      </c>
      <c r="H17" s="7">
        <v>0</v>
      </c>
      <c r="I17" s="7">
        <v>0</v>
      </c>
      <c r="J17" s="7">
        <v>0</v>
      </c>
      <c r="K17" s="7">
        <v>0</v>
      </c>
      <c r="L17" s="7">
        <v>3</v>
      </c>
      <c r="M17" s="10">
        <v>0.273</v>
      </c>
      <c r="N17" s="10">
        <v>0.273</v>
      </c>
      <c r="O17" s="10">
        <v>0.273</v>
      </c>
      <c r="P17" s="10">
        <v>0.545</v>
      </c>
      <c r="Q17" s="10">
        <v>0.375</v>
      </c>
      <c r="R17" s="10">
        <v>0</v>
      </c>
      <c r="S17" s="11">
        <v>0.8</v>
      </c>
      <c r="T17" s="7">
        <v>0</v>
      </c>
      <c r="U17" s="7">
        <v>0</v>
      </c>
      <c r="V17" s="7">
        <v>0</v>
      </c>
      <c r="W17" s="7">
        <v>9</v>
      </c>
      <c r="X17" s="7">
        <v>3</v>
      </c>
      <c r="Y17" s="10">
        <v>0.333</v>
      </c>
      <c r="Z17" s="7">
        <v>3</v>
      </c>
      <c r="AA17" s="7">
        <v>1</v>
      </c>
    </row>
    <row r="18" spans="1:27" ht="12.75">
      <c r="A18" s="5" t="s">
        <v>67</v>
      </c>
      <c r="C18" s="6" t="s">
        <v>43</v>
      </c>
      <c r="D18" s="6" t="s">
        <v>43</v>
      </c>
      <c r="E18" s="6" t="s">
        <v>43</v>
      </c>
      <c r="F18" s="6" t="s">
        <v>43</v>
      </c>
      <c r="G18" s="6" t="s">
        <v>43</v>
      </c>
      <c r="H18" s="6" t="s">
        <v>43</v>
      </c>
      <c r="I18" s="6" t="s">
        <v>43</v>
      </c>
      <c r="J18" s="6" t="s">
        <v>43</v>
      </c>
      <c r="K18" s="6" t="s">
        <v>43</v>
      </c>
      <c r="L18" s="6" t="s">
        <v>43</v>
      </c>
      <c r="M18" s="10" t="s">
        <v>43</v>
      </c>
      <c r="N18" s="10" t="s">
        <v>43</v>
      </c>
      <c r="O18" s="10" t="s">
        <v>43</v>
      </c>
      <c r="P18" s="10" t="s">
        <v>43</v>
      </c>
      <c r="Q18" s="10" t="s">
        <v>43</v>
      </c>
      <c r="R18" s="10" t="s">
        <v>43</v>
      </c>
      <c r="S18" s="11" t="s">
        <v>43</v>
      </c>
      <c r="T18" s="6" t="s">
        <v>43</v>
      </c>
      <c r="U18" s="6" t="s">
        <v>43</v>
      </c>
      <c r="V18" s="6" t="s">
        <v>43</v>
      </c>
      <c r="W18" s="6" t="s">
        <v>43</v>
      </c>
      <c r="X18" s="6" t="s">
        <v>43</v>
      </c>
      <c r="Y18" s="10" t="s">
        <v>43</v>
      </c>
      <c r="Z18" s="6" t="s">
        <v>43</v>
      </c>
      <c r="AA18" s="6" t="s">
        <v>43</v>
      </c>
    </row>
    <row r="19" spans="1:27" ht="12.75">
      <c r="A19" s="5" t="s">
        <v>74</v>
      </c>
      <c r="C19" s="7">
        <v>1</v>
      </c>
      <c r="D19" s="7">
        <v>4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1">
        <v>0</v>
      </c>
      <c r="T19" s="7">
        <v>0</v>
      </c>
      <c r="U19" s="7">
        <v>0</v>
      </c>
      <c r="V19" s="7">
        <v>0</v>
      </c>
      <c r="W19" s="7">
        <v>3</v>
      </c>
      <c r="X19" s="7">
        <v>0</v>
      </c>
      <c r="Y19" s="10">
        <v>0</v>
      </c>
      <c r="Z19" s="7">
        <v>0</v>
      </c>
      <c r="AA19" s="7">
        <v>0</v>
      </c>
    </row>
    <row r="20" spans="13:25" ht="12.75">
      <c r="M20" s="8"/>
      <c r="N20" s="8"/>
      <c r="O20" s="8"/>
      <c r="P20" s="8"/>
      <c r="Q20" s="8"/>
      <c r="R20" s="8"/>
      <c r="S20" s="72"/>
      <c r="Y20" s="8"/>
    </row>
    <row r="21" spans="1:27" ht="12.75">
      <c r="A21" s="5" t="s">
        <v>53</v>
      </c>
      <c r="C21" s="7">
        <v>8</v>
      </c>
      <c r="D21" s="7">
        <v>282</v>
      </c>
      <c r="E21" s="7">
        <v>109</v>
      </c>
      <c r="F21" s="7">
        <v>157</v>
      </c>
      <c r="G21" s="7">
        <v>110</v>
      </c>
      <c r="H21" s="7">
        <v>14</v>
      </c>
      <c r="I21" s="7">
        <v>3</v>
      </c>
      <c r="J21" s="7">
        <v>15</v>
      </c>
      <c r="K21" s="7">
        <v>20</v>
      </c>
      <c r="L21" s="7">
        <v>242</v>
      </c>
      <c r="M21" s="10">
        <v>0.557</v>
      </c>
      <c r="N21" s="10">
        <v>0.591</v>
      </c>
      <c r="O21" s="10">
        <v>0.858</v>
      </c>
      <c r="P21" s="10">
        <v>1.449</v>
      </c>
      <c r="Q21" s="10">
        <v>1.906</v>
      </c>
      <c r="R21" s="10">
        <v>0.23</v>
      </c>
      <c r="S21" s="11" t="s">
        <v>54</v>
      </c>
      <c r="T21" s="7">
        <v>6</v>
      </c>
      <c r="U21" s="7">
        <v>5</v>
      </c>
      <c r="V21" s="7">
        <v>2</v>
      </c>
      <c r="W21" s="7">
        <v>82</v>
      </c>
      <c r="X21" s="7">
        <v>44</v>
      </c>
      <c r="Y21" s="10">
        <v>0.537</v>
      </c>
      <c r="Z21" s="7">
        <v>28</v>
      </c>
      <c r="AA21" s="7">
        <v>5</v>
      </c>
    </row>
  </sheetData>
  <printOptions/>
  <pageMargins left="0.25" right="0.25" top="0.07013888888888889" bottom="0.4597222222222222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23"/>
  <sheetViews>
    <sheetView workbookViewId="0" topLeftCell="A1">
      <selection activeCell="A1" sqref="A1"/>
    </sheetView>
  </sheetViews>
  <sheetFormatPr defaultColWidth="9.140625" defaultRowHeight="12.75"/>
  <cols>
    <col min="1" max="1" width="16.28125" style="2" bestFit="1" customWidth="1"/>
    <col min="2" max="13" width="5.421875" style="2" customWidth="1"/>
    <col min="14" max="19" width="5.8515625" style="2" customWidth="1"/>
    <col min="20" max="23" width="4.57421875" style="2" customWidth="1"/>
    <col min="24" max="24" width="5.00390625" style="2" customWidth="1"/>
    <col min="25" max="25" width="5.57421875" style="2" customWidth="1"/>
    <col min="26" max="27" width="4.8515625" style="2" customWidth="1"/>
    <col min="28" max="16384" width="11.421875" style="2" customWidth="1"/>
  </cols>
  <sheetData>
    <row r="2" ht="15.75">
      <c r="A2" s="1" t="s">
        <v>75</v>
      </c>
    </row>
    <row r="4" spans="1:27" ht="12.75">
      <c r="A4" s="3" t="s">
        <v>0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23</v>
      </c>
      <c r="Y4" s="4" t="s">
        <v>24</v>
      </c>
      <c r="Z4" s="4" t="s">
        <v>25</v>
      </c>
      <c r="AA4" s="4" t="s">
        <v>26</v>
      </c>
    </row>
    <row r="5" spans="1:27" ht="12.75">
      <c r="A5" s="5" t="s">
        <v>72</v>
      </c>
      <c r="C5" s="7">
        <v>9</v>
      </c>
      <c r="D5" s="7">
        <v>28</v>
      </c>
      <c r="E5" s="7">
        <v>7</v>
      </c>
      <c r="F5" s="7">
        <v>18</v>
      </c>
      <c r="G5" s="7">
        <v>8</v>
      </c>
      <c r="H5" s="7">
        <v>0</v>
      </c>
      <c r="I5" s="7">
        <v>2</v>
      </c>
      <c r="J5" s="7">
        <v>2</v>
      </c>
      <c r="K5" s="7">
        <v>0</v>
      </c>
      <c r="L5" s="7">
        <v>28</v>
      </c>
      <c r="M5" s="10">
        <v>0.643</v>
      </c>
      <c r="N5" s="10">
        <v>0.724</v>
      </c>
      <c r="O5" s="10">
        <v>1</v>
      </c>
      <c r="P5" s="10">
        <v>1.724</v>
      </c>
      <c r="Q5" s="10">
        <v>2.545</v>
      </c>
      <c r="R5" s="10">
        <v>0.357</v>
      </c>
      <c r="S5" s="11">
        <v>18</v>
      </c>
      <c r="T5" s="7">
        <v>1</v>
      </c>
      <c r="U5" s="7">
        <v>3</v>
      </c>
      <c r="V5" s="7">
        <v>1</v>
      </c>
      <c r="W5" s="7">
        <v>8</v>
      </c>
      <c r="X5" s="7">
        <v>3</v>
      </c>
      <c r="Y5" s="10">
        <v>0.375</v>
      </c>
      <c r="Z5" s="7">
        <v>4</v>
      </c>
      <c r="AA5" s="7">
        <v>1</v>
      </c>
    </row>
    <row r="6" spans="1:27" ht="12.75">
      <c r="A6" s="5" t="s">
        <v>58</v>
      </c>
      <c r="C6" s="7">
        <v>8</v>
      </c>
      <c r="D6" s="7">
        <v>27</v>
      </c>
      <c r="E6" s="7">
        <v>6</v>
      </c>
      <c r="F6" s="7">
        <v>16</v>
      </c>
      <c r="G6" s="7">
        <v>3</v>
      </c>
      <c r="H6" s="7">
        <v>1</v>
      </c>
      <c r="I6" s="7">
        <v>0</v>
      </c>
      <c r="J6" s="7">
        <v>0</v>
      </c>
      <c r="K6" s="7">
        <v>0</v>
      </c>
      <c r="L6" s="7">
        <v>17</v>
      </c>
      <c r="M6" s="10">
        <v>0.593</v>
      </c>
      <c r="N6" s="10">
        <v>0.741</v>
      </c>
      <c r="O6" s="10">
        <v>0.63</v>
      </c>
      <c r="P6" s="10">
        <v>1.37</v>
      </c>
      <c r="Q6" s="10">
        <v>1.308</v>
      </c>
      <c r="R6" s="10">
        <v>0.037</v>
      </c>
      <c r="S6" s="11">
        <v>10.1</v>
      </c>
      <c r="T6" s="7">
        <v>0</v>
      </c>
      <c r="U6" s="7">
        <v>4</v>
      </c>
      <c r="V6" s="7">
        <v>2</v>
      </c>
      <c r="W6" s="7">
        <v>13</v>
      </c>
      <c r="X6" s="7">
        <v>7</v>
      </c>
      <c r="Y6" s="10">
        <v>0.538</v>
      </c>
      <c r="Z6" s="7">
        <v>6</v>
      </c>
      <c r="AA6" s="7">
        <v>0</v>
      </c>
    </row>
    <row r="7" spans="1:27" ht="12.75">
      <c r="A7" s="5" t="s">
        <v>62</v>
      </c>
      <c r="C7" s="7">
        <v>9</v>
      </c>
      <c r="D7" s="7">
        <v>29</v>
      </c>
      <c r="E7" s="7">
        <v>8</v>
      </c>
      <c r="F7" s="7">
        <v>16</v>
      </c>
      <c r="G7" s="7">
        <v>10</v>
      </c>
      <c r="H7" s="7">
        <v>0</v>
      </c>
      <c r="I7" s="7">
        <v>1</v>
      </c>
      <c r="J7" s="7">
        <v>1</v>
      </c>
      <c r="K7" s="7">
        <v>0</v>
      </c>
      <c r="L7" s="7">
        <v>21</v>
      </c>
      <c r="M7" s="10">
        <v>0.552</v>
      </c>
      <c r="N7" s="10">
        <v>0.516</v>
      </c>
      <c r="O7" s="10">
        <v>0.724</v>
      </c>
      <c r="P7" s="10">
        <v>1.24</v>
      </c>
      <c r="Q7" s="10">
        <v>1.5</v>
      </c>
      <c r="R7" s="10">
        <v>0.172</v>
      </c>
      <c r="S7" s="11">
        <v>11.6</v>
      </c>
      <c r="T7" s="7">
        <v>2</v>
      </c>
      <c r="U7" s="7">
        <v>0</v>
      </c>
      <c r="V7" s="7">
        <v>1</v>
      </c>
      <c r="W7" s="7">
        <v>13</v>
      </c>
      <c r="X7" s="7">
        <v>8</v>
      </c>
      <c r="Y7" s="10">
        <v>0.615</v>
      </c>
      <c r="Z7" s="7">
        <v>8</v>
      </c>
      <c r="AA7" s="7">
        <v>1</v>
      </c>
    </row>
    <row r="8" spans="1:27" ht="12.75">
      <c r="A8" s="5" t="s">
        <v>65</v>
      </c>
      <c r="C8" s="7">
        <v>10</v>
      </c>
      <c r="D8" s="7">
        <v>28</v>
      </c>
      <c r="E8" s="7">
        <v>8</v>
      </c>
      <c r="F8" s="7">
        <v>15</v>
      </c>
      <c r="G8" s="7">
        <v>10</v>
      </c>
      <c r="H8" s="7">
        <v>0</v>
      </c>
      <c r="I8" s="7">
        <v>0</v>
      </c>
      <c r="J8" s="7">
        <v>2</v>
      </c>
      <c r="K8" s="7">
        <v>0</v>
      </c>
      <c r="L8" s="7">
        <v>21</v>
      </c>
      <c r="M8" s="10">
        <v>0.536</v>
      </c>
      <c r="N8" s="10">
        <v>0.581</v>
      </c>
      <c r="O8" s="10">
        <v>0.75</v>
      </c>
      <c r="P8" s="10">
        <v>1.331</v>
      </c>
      <c r="Q8" s="10">
        <v>1.615</v>
      </c>
      <c r="R8" s="10">
        <v>0.214</v>
      </c>
      <c r="S8" s="11">
        <v>11.3</v>
      </c>
      <c r="T8" s="7">
        <v>3</v>
      </c>
      <c r="U8" s="7">
        <v>3</v>
      </c>
      <c r="V8" s="7">
        <v>0</v>
      </c>
      <c r="W8" s="7">
        <v>11</v>
      </c>
      <c r="X8" s="7">
        <v>5</v>
      </c>
      <c r="Y8" s="10">
        <v>0.455</v>
      </c>
      <c r="Z8" s="7">
        <v>4</v>
      </c>
      <c r="AA8" s="7">
        <v>1</v>
      </c>
    </row>
    <row r="9" spans="1:27" ht="12.75">
      <c r="A9" s="5" t="s">
        <v>59</v>
      </c>
      <c r="C9" s="7">
        <v>10</v>
      </c>
      <c r="D9" s="7">
        <v>30</v>
      </c>
      <c r="E9" s="7">
        <v>6</v>
      </c>
      <c r="F9" s="7">
        <v>16</v>
      </c>
      <c r="G9" s="7">
        <v>12</v>
      </c>
      <c r="H9" s="7">
        <v>0</v>
      </c>
      <c r="I9" s="7">
        <v>1</v>
      </c>
      <c r="J9" s="7">
        <v>1</v>
      </c>
      <c r="K9" s="7">
        <v>1</v>
      </c>
      <c r="L9" s="7">
        <v>22</v>
      </c>
      <c r="M9" s="10">
        <v>0.533</v>
      </c>
      <c r="N9" s="10">
        <v>0.656</v>
      </c>
      <c r="O9" s="10">
        <v>0.733</v>
      </c>
      <c r="P9" s="10">
        <v>1.39</v>
      </c>
      <c r="Q9" s="10">
        <v>1.467</v>
      </c>
      <c r="R9" s="10">
        <v>0.167</v>
      </c>
      <c r="S9" s="11">
        <v>11.5</v>
      </c>
      <c r="T9" s="7">
        <v>1</v>
      </c>
      <c r="U9" s="7">
        <v>4</v>
      </c>
      <c r="V9" s="7">
        <v>1</v>
      </c>
      <c r="W9" s="7">
        <v>15</v>
      </c>
      <c r="X9" s="7">
        <v>8</v>
      </c>
      <c r="Y9" s="10">
        <v>0.533</v>
      </c>
      <c r="Z9" s="7">
        <v>7</v>
      </c>
      <c r="AA9" s="7">
        <v>0</v>
      </c>
    </row>
    <row r="10" spans="1:27" ht="12.75">
      <c r="A10" s="5" t="s">
        <v>57</v>
      </c>
      <c r="C10" s="7">
        <v>7</v>
      </c>
      <c r="D10" s="7">
        <v>19</v>
      </c>
      <c r="E10" s="7">
        <v>5</v>
      </c>
      <c r="F10" s="7">
        <v>10</v>
      </c>
      <c r="G10" s="7">
        <v>1</v>
      </c>
      <c r="H10" s="7">
        <v>0</v>
      </c>
      <c r="I10" s="7">
        <v>0</v>
      </c>
      <c r="J10" s="7">
        <v>0</v>
      </c>
      <c r="K10" s="7">
        <v>2</v>
      </c>
      <c r="L10" s="7">
        <v>12</v>
      </c>
      <c r="M10" s="10">
        <v>0.526</v>
      </c>
      <c r="N10" s="10">
        <v>0.619</v>
      </c>
      <c r="O10" s="10">
        <v>0.632</v>
      </c>
      <c r="P10" s="10">
        <v>1.251</v>
      </c>
      <c r="Q10" s="10">
        <v>1.333</v>
      </c>
      <c r="R10" s="10">
        <v>0</v>
      </c>
      <c r="S10" s="11">
        <v>5.7</v>
      </c>
      <c r="T10" s="7">
        <v>0</v>
      </c>
      <c r="U10" s="7">
        <v>1</v>
      </c>
      <c r="V10" s="7">
        <v>0</v>
      </c>
      <c r="W10" s="7">
        <v>4</v>
      </c>
      <c r="X10" s="7">
        <v>2</v>
      </c>
      <c r="Y10" s="10">
        <v>0.5</v>
      </c>
      <c r="Z10" s="7">
        <v>2</v>
      </c>
      <c r="AA10" s="7">
        <v>0</v>
      </c>
    </row>
    <row r="11" spans="1:27" ht="12.75">
      <c r="A11" s="5" t="s">
        <v>63</v>
      </c>
      <c r="C11" s="7">
        <v>9</v>
      </c>
      <c r="D11" s="7">
        <v>31</v>
      </c>
      <c r="E11" s="7">
        <v>10</v>
      </c>
      <c r="F11" s="7">
        <v>16</v>
      </c>
      <c r="G11" s="7">
        <v>10</v>
      </c>
      <c r="H11" s="7">
        <v>1</v>
      </c>
      <c r="I11" s="7">
        <v>0</v>
      </c>
      <c r="J11" s="7">
        <v>2</v>
      </c>
      <c r="K11" s="7">
        <v>0</v>
      </c>
      <c r="L11" s="7">
        <v>23</v>
      </c>
      <c r="M11" s="10">
        <v>0.516</v>
      </c>
      <c r="N11" s="10">
        <v>0.581</v>
      </c>
      <c r="O11" s="10">
        <v>0.742</v>
      </c>
      <c r="P11" s="10">
        <v>1.323</v>
      </c>
      <c r="Q11" s="10">
        <v>1.533</v>
      </c>
      <c r="R11" s="10">
        <v>0.226</v>
      </c>
      <c r="S11" s="11">
        <v>11.9</v>
      </c>
      <c r="T11" s="7">
        <v>0</v>
      </c>
      <c r="U11" s="7">
        <v>2</v>
      </c>
      <c r="V11" s="7">
        <v>0</v>
      </c>
      <c r="W11" s="7">
        <v>10</v>
      </c>
      <c r="X11" s="7">
        <v>5</v>
      </c>
      <c r="Y11" s="10">
        <v>0.5</v>
      </c>
      <c r="Z11" s="7">
        <v>3</v>
      </c>
      <c r="AA11" s="7">
        <v>0</v>
      </c>
    </row>
    <row r="12" spans="1:27" ht="12.75">
      <c r="A12" s="5" t="s">
        <v>56</v>
      </c>
      <c r="C12" s="7">
        <v>7</v>
      </c>
      <c r="D12" s="7">
        <v>20</v>
      </c>
      <c r="E12" s="7">
        <v>4</v>
      </c>
      <c r="F12" s="7">
        <v>10</v>
      </c>
      <c r="G12" s="7">
        <v>4</v>
      </c>
      <c r="H12" s="7">
        <v>0</v>
      </c>
      <c r="I12" s="7">
        <v>1</v>
      </c>
      <c r="J12" s="7">
        <v>1</v>
      </c>
      <c r="K12" s="7">
        <v>0</v>
      </c>
      <c r="L12" s="7">
        <v>15</v>
      </c>
      <c r="M12" s="10">
        <v>0.5</v>
      </c>
      <c r="N12" s="10">
        <v>0.55</v>
      </c>
      <c r="O12" s="10">
        <v>0.75</v>
      </c>
      <c r="P12" s="10">
        <v>1.3</v>
      </c>
      <c r="Q12" s="10">
        <v>1.364</v>
      </c>
      <c r="R12" s="10">
        <v>0.25</v>
      </c>
      <c r="S12" s="11">
        <v>7.5</v>
      </c>
      <c r="T12" s="7">
        <v>0</v>
      </c>
      <c r="U12" s="7">
        <v>1</v>
      </c>
      <c r="V12" s="7">
        <v>1</v>
      </c>
      <c r="W12" s="7">
        <v>9</v>
      </c>
      <c r="X12" s="7">
        <v>3</v>
      </c>
      <c r="Y12" s="10">
        <v>0.333</v>
      </c>
      <c r="Z12" s="7">
        <v>6</v>
      </c>
      <c r="AA12" s="7">
        <v>1</v>
      </c>
    </row>
    <row r="13" spans="1:27" ht="12.75">
      <c r="A13" s="5" t="s">
        <v>61</v>
      </c>
      <c r="C13" s="7">
        <v>8</v>
      </c>
      <c r="D13" s="7">
        <v>23</v>
      </c>
      <c r="E13" s="7">
        <v>7</v>
      </c>
      <c r="F13" s="7">
        <v>11</v>
      </c>
      <c r="G13" s="7">
        <v>2</v>
      </c>
      <c r="H13" s="7">
        <v>0</v>
      </c>
      <c r="I13" s="7">
        <v>0</v>
      </c>
      <c r="J13" s="7">
        <v>0</v>
      </c>
      <c r="K13" s="7">
        <v>0</v>
      </c>
      <c r="L13" s="7">
        <v>11</v>
      </c>
      <c r="M13" s="10">
        <v>0.478</v>
      </c>
      <c r="N13" s="10">
        <v>0.609</v>
      </c>
      <c r="O13" s="10">
        <v>0.478</v>
      </c>
      <c r="P13" s="10">
        <v>1.087</v>
      </c>
      <c r="Q13" s="10">
        <v>0.846</v>
      </c>
      <c r="R13" s="10">
        <v>0</v>
      </c>
      <c r="S13" s="11">
        <v>5.3</v>
      </c>
      <c r="T13" s="7">
        <v>0</v>
      </c>
      <c r="U13" s="7">
        <v>3</v>
      </c>
      <c r="V13" s="7">
        <v>1</v>
      </c>
      <c r="W13" s="7">
        <v>10</v>
      </c>
      <c r="X13" s="7">
        <v>3</v>
      </c>
      <c r="Y13" s="10">
        <v>0.3</v>
      </c>
      <c r="Z13" s="7">
        <v>5</v>
      </c>
      <c r="AA13" s="7">
        <v>0</v>
      </c>
    </row>
    <row r="14" spans="1:27" ht="12.75">
      <c r="A14" s="5" t="s">
        <v>68</v>
      </c>
      <c r="C14" s="7">
        <v>8</v>
      </c>
      <c r="D14" s="7">
        <v>23</v>
      </c>
      <c r="E14" s="7">
        <v>5</v>
      </c>
      <c r="F14" s="7">
        <v>11</v>
      </c>
      <c r="G14" s="7">
        <v>5</v>
      </c>
      <c r="H14" s="7">
        <v>1</v>
      </c>
      <c r="I14" s="7">
        <v>1</v>
      </c>
      <c r="J14" s="7">
        <v>0</v>
      </c>
      <c r="K14" s="7">
        <v>0</v>
      </c>
      <c r="L14" s="7">
        <v>14</v>
      </c>
      <c r="M14" s="10">
        <v>0.478</v>
      </c>
      <c r="N14" s="10">
        <v>0.522</v>
      </c>
      <c r="O14" s="10">
        <v>0.609</v>
      </c>
      <c r="P14" s="10">
        <v>1.13</v>
      </c>
      <c r="Q14" s="10">
        <v>1.167</v>
      </c>
      <c r="R14" s="10">
        <v>0.13</v>
      </c>
      <c r="S14" s="11">
        <v>6.7</v>
      </c>
      <c r="T14" s="7">
        <v>0</v>
      </c>
      <c r="U14" s="7">
        <v>1</v>
      </c>
      <c r="V14" s="7">
        <v>0</v>
      </c>
      <c r="W14" s="7">
        <v>7</v>
      </c>
      <c r="X14" s="7">
        <v>3</v>
      </c>
      <c r="Y14" s="10">
        <v>0.429</v>
      </c>
      <c r="Z14" s="7">
        <v>5</v>
      </c>
      <c r="AA14" s="7">
        <v>0</v>
      </c>
    </row>
    <row r="15" spans="1:27" ht="12.75">
      <c r="A15" s="5" t="s">
        <v>64</v>
      </c>
      <c r="C15" s="7">
        <v>10</v>
      </c>
      <c r="D15" s="7">
        <v>31</v>
      </c>
      <c r="E15" s="7">
        <v>8</v>
      </c>
      <c r="F15" s="7">
        <v>14</v>
      </c>
      <c r="G15" s="7">
        <v>6</v>
      </c>
      <c r="H15" s="7">
        <v>0</v>
      </c>
      <c r="I15" s="7">
        <v>0</v>
      </c>
      <c r="J15" s="7">
        <v>0</v>
      </c>
      <c r="K15" s="7">
        <v>0</v>
      </c>
      <c r="L15" s="7">
        <v>14</v>
      </c>
      <c r="M15" s="10">
        <v>0.452</v>
      </c>
      <c r="N15" s="10">
        <v>0.5</v>
      </c>
      <c r="O15" s="10">
        <v>0.452</v>
      </c>
      <c r="P15" s="10">
        <v>0.952</v>
      </c>
      <c r="Q15" s="10">
        <v>0.824</v>
      </c>
      <c r="R15" s="10">
        <v>0</v>
      </c>
      <c r="S15" s="11">
        <v>6.3</v>
      </c>
      <c r="T15" s="7">
        <v>1</v>
      </c>
      <c r="U15" s="7">
        <v>2</v>
      </c>
      <c r="V15" s="7">
        <v>0</v>
      </c>
      <c r="W15" s="7">
        <v>12</v>
      </c>
      <c r="X15" s="7">
        <v>6</v>
      </c>
      <c r="Y15" s="10">
        <v>0.5</v>
      </c>
      <c r="Z15" s="7">
        <v>4</v>
      </c>
      <c r="AA15" s="7">
        <v>0</v>
      </c>
    </row>
    <row r="16" spans="1:27" ht="12.75">
      <c r="A16" s="5" t="s">
        <v>60</v>
      </c>
      <c r="C16" s="7">
        <v>9</v>
      </c>
      <c r="D16" s="7">
        <v>29</v>
      </c>
      <c r="E16" s="7">
        <v>6</v>
      </c>
      <c r="F16" s="7">
        <v>11</v>
      </c>
      <c r="G16" s="7">
        <v>9</v>
      </c>
      <c r="H16" s="7">
        <v>1</v>
      </c>
      <c r="I16" s="7">
        <v>0</v>
      </c>
      <c r="J16" s="7">
        <v>1</v>
      </c>
      <c r="K16" s="7">
        <v>0</v>
      </c>
      <c r="L16" s="7">
        <v>15</v>
      </c>
      <c r="M16" s="10">
        <v>0.379</v>
      </c>
      <c r="N16" s="10">
        <v>0.433</v>
      </c>
      <c r="O16" s="10">
        <v>0.517</v>
      </c>
      <c r="P16" s="10">
        <v>0.951</v>
      </c>
      <c r="Q16" s="10">
        <v>0.714</v>
      </c>
      <c r="R16" s="10">
        <v>0.138</v>
      </c>
      <c r="S16" s="11">
        <v>5.7</v>
      </c>
      <c r="T16" s="7">
        <v>1</v>
      </c>
      <c r="U16" s="7">
        <v>2</v>
      </c>
      <c r="V16" s="7">
        <v>3</v>
      </c>
      <c r="W16" s="7">
        <v>14</v>
      </c>
      <c r="X16" s="7">
        <v>4</v>
      </c>
      <c r="Y16" s="10">
        <v>0.286</v>
      </c>
      <c r="Z16" s="7">
        <v>4</v>
      </c>
      <c r="AA16" s="7">
        <v>0</v>
      </c>
    </row>
    <row r="17" spans="1:27" ht="12.75">
      <c r="A17" s="5" t="s">
        <v>73</v>
      </c>
      <c r="C17" s="7">
        <v>3</v>
      </c>
      <c r="D17" s="7">
        <v>4</v>
      </c>
      <c r="E17" s="7">
        <v>2</v>
      </c>
      <c r="F17" s="7">
        <v>1</v>
      </c>
      <c r="G17" s="7">
        <v>1</v>
      </c>
      <c r="H17" s="7">
        <v>0</v>
      </c>
      <c r="I17" s="7">
        <v>0</v>
      </c>
      <c r="J17" s="7">
        <v>0</v>
      </c>
      <c r="K17" s="7">
        <v>1</v>
      </c>
      <c r="L17" s="7">
        <v>2</v>
      </c>
      <c r="M17" s="10">
        <v>0.25</v>
      </c>
      <c r="N17" s="10">
        <v>0.333</v>
      </c>
      <c r="O17" s="10">
        <v>0.5</v>
      </c>
      <c r="P17" s="10">
        <v>0.833</v>
      </c>
      <c r="Q17" s="10">
        <v>0.5</v>
      </c>
      <c r="R17" s="10">
        <v>0</v>
      </c>
      <c r="S17" s="11">
        <v>0.4</v>
      </c>
      <c r="T17" s="7">
        <v>1</v>
      </c>
      <c r="U17" s="7">
        <v>0</v>
      </c>
      <c r="V17" s="7">
        <v>1</v>
      </c>
      <c r="W17" s="7">
        <v>3</v>
      </c>
      <c r="X17" s="7">
        <v>1</v>
      </c>
      <c r="Y17" s="10">
        <v>0.333</v>
      </c>
      <c r="Z17" s="7">
        <v>2</v>
      </c>
      <c r="AA17" s="7">
        <v>0</v>
      </c>
    </row>
    <row r="18" spans="1:27" ht="12.75">
      <c r="A18" s="5" t="s">
        <v>66</v>
      </c>
      <c r="C18" s="7">
        <v>2</v>
      </c>
      <c r="D18" s="7">
        <v>4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1</v>
      </c>
      <c r="M18" s="10">
        <v>0.25</v>
      </c>
      <c r="N18" s="10">
        <v>0.25</v>
      </c>
      <c r="O18" s="10">
        <v>0.25</v>
      </c>
      <c r="P18" s="10">
        <v>0.5</v>
      </c>
      <c r="Q18" s="10">
        <v>0.333</v>
      </c>
      <c r="R18" s="10">
        <v>0</v>
      </c>
      <c r="S18" s="11">
        <v>0.3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10">
        <v>0</v>
      </c>
      <c r="Z18" s="7">
        <v>0</v>
      </c>
      <c r="AA18" s="7">
        <v>0</v>
      </c>
    </row>
    <row r="19" spans="1:27" ht="12.75">
      <c r="A19" s="5" t="s">
        <v>67</v>
      </c>
      <c r="C19" s="6" t="s">
        <v>43</v>
      </c>
      <c r="D19" s="6" t="s">
        <v>43</v>
      </c>
      <c r="E19" s="6" t="s">
        <v>43</v>
      </c>
      <c r="F19" s="6" t="s">
        <v>43</v>
      </c>
      <c r="G19" s="6" t="s">
        <v>43</v>
      </c>
      <c r="H19" s="6" t="s">
        <v>43</v>
      </c>
      <c r="I19" s="6" t="s">
        <v>43</v>
      </c>
      <c r="J19" s="6" t="s">
        <v>43</v>
      </c>
      <c r="K19" s="6" t="s">
        <v>43</v>
      </c>
      <c r="L19" s="6" t="s">
        <v>43</v>
      </c>
      <c r="M19" s="10" t="s">
        <v>43</v>
      </c>
      <c r="N19" s="10" t="s">
        <v>43</v>
      </c>
      <c r="O19" s="10" t="s">
        <v>43</v>
      </c>
      <c r="P19" s="10" t="s">
        <v>43</v>
      </c>
      <c r="Q19" s="10" t="s">
        <v>43</v>
      </c>
      <c r="R19" s="10" t="s">
        <v>43</v>
      </c>
      <c r="S19" s="11" t="s">
        <v>43</v>
      </c>
      <c r="T19" s="6" t="s">
        <v>43</v>
      </c>
      <c r="U19" s="6" t="s">
        <v>43</v>
      </c>
      <c r="V19" s="6" t="s">
        <v>43</v>
      </c>
      <c r="W19" s="6" t="s">
        <v>43</v>
      </c>
      <c r="X19" s="6" t="s">
        <v>43</v>
      </c>
      <c r="Y19" s="10" t="s">
        <v>43</v>
      </c>
      <c r="Z19" s="6" t="s">
        <v>43</v>
      </c>
      <c r="AA19" s="6" t="s">
        <v>43</v>
      </c>
    </row>
    <row r="20" spans="1:27" ht="12.75">
      <c r="A20" s="5" t="s">
        <v>76</v>
      </c>
      <c r="C20" s="7">
        <v>1</v>
      </c>
      <c r="D20" s="7">
        <v>2</v>
      </c>
      <c r="E20" s="7">
        <v>0</v>
      </c>
      <c r="F20" s="7">
        <v>2</v>
      </c>
      <c r="G20" s="7">
        <v>1</v>
      </c>
      <c r="H20" s="7">
        <v>0</v>
      </c>
      <c r="I20" s="7">
        <v>1</v>
      </c>
      <c r="J20" s="7">
        <v>0</v>
      </c>
      <c r="K20" s="7">
        <v>0</v>
      </c>
      <c r="L20" s="7">
        <v>4</v>
      </c>
      <c r="M20" s="10">
        <v>1</v>
      </c>
      <c r="N20" s="10">
        <v>1</v>
      </c>
      <c r="O20" s="10">
        <v>2</v>
      </c>
      <c r="P20" s="10">
        <v>3</v>
      </c>
      <c r="Q20" s="10">
        <v>0</v>
      </c>
      <c r="R20" s="10">
        <v>1</v>
      </c>
      <c r="S20" s="11">
        <v>4</v>
      </c>
      <c r="T20" s="7">
        <v>0</v>
      </c>
      <c r="U20" s="7">
        <v>0</v>
      </c>
      <c r="V20" s="7">
        <v>0</v>
      </c>
      <c r="W20" s="7">
        <v>1</v>
      </c>
      <c r="X20" s="7">
        <v>1</v>
      </c>
      <c r="Y20" s="10">
        <v>1</v>
      </c>
      <c r="Z20" s="7">
        <v>0</v>
      </c>
      <c r="AA20" s="7">
        <v>0</v>
      </c>
    </row>
    <row r="21" spans="1:27" ht="12.75">
      <c r="A21" s="5" t="s">
        <v>77</v>
      </c>
      <c r="C21" s="7">
        <v>1</v>
      </c>
      <c r="D21" s="7">
        <v>2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1">
        <v>0</v>
      </c>
      <c r="T21" s="7">
        <v>0</v>
      </c>
      <c r="U21" s="7">
        <v>0</v>
      </c>
      <c r="V21" s="7">
        <v>0</v>
      </c>
      <c r="W21" s="7">
        <v>2</v>
      </c>
      <c r="X21" s="7">
        <v>0</v>
      </c>
      <c r="Y21" s="10">
        <v>0</v>
      </c>
      <c r="Z21" s="7">
        <v>2</v>
      </c>
      <c r="AA21" s="7">
        <v>0</v>
      </c>
    </row>
    <row r="22" spans="13:25" ht="12.75">
      <c r="M22" s="8"/>
      <c r="N22" s="8"/>
      <c r="O22" s="8"/>
      <c r="P22" s="8"/>
      <c r="Q22" s="8"/>
      <c r="R22" s="8"/>
      <c r="S22" s="72"/>
      <c r="Y22" s="8"/>
    </row>
    <row r="23" spans="1:27" ht="12.75">
      <c r="A23" s="5" t="s">
        <v>53</v>
      </c>
      <c r="C23" s="7">
        <v>10</v>
      </c>
      <c r="D23" s="7">
        <v>330</v>
      </c>
      <c r="E23" s="7">
        <v>82</v>
      </c>
      <c r="F23" s="7">
        <v>168</v>
      </c>
      <c r="G23" s="7">
        <v>82</v>
      </c>
      <c r="H23" s="7">
        <v>4</v>
      </c>
      <c r="I23" s="7">
        <v>7</v>
      </c>
      <c r="J23" s="7">
        <v>10</v>
      </c>
      <c r="K23" s="7">
        <v>4</v>
      </c>
      <c r="L23" s="7">
        <v>220</v>
      </c>
      <c r="M23" s="10">
        <v>0.509</v>
      </c>
      <c r="N23" s="10">
        <v>0.576</v>
      </c>
      <c r="O23" s="10">
        <v>0.667</v>
      </c>
      <c r="P23" s="10">
        <v>1.242</v>
      </c>
      <c r="Q23" s="10">
        <v>1.272</v>
      </c>
      <c r="R23" s="10">
        <v>0.145</v>
      </c>
      <c r="S23" s="11" t="s">
        <v>54</v>
      </c>
      <c r="T23" s="7">
        <v>10</v>
      </c>
      <c r="U23" s="7">
        <v>26</v>
      </c>
      <c r="V23" s="7">
        <v>11</v>
      </c>
      <c r="W23" s="7">
        <v>132</v>
      </c>
      <c r="X23" s="7">
        <v>59</v>
      </c>
      <c r="Y23" s="10">
        <v>0.447</v>
      </c>
      <c r="Z23" s="7">
        <v>62</v>
      </c>
      <c r="AA23" s="7">
        <v>4</v>
      </c>
    </row>
  </sheetData>
  <printOptions/>
  <pageMargins left="0.25" right="0.25" top="0.07013888888888889" bottom="0.4597222222222222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2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2" bestFit="1" customWidth="1"/>
    <col min="2" max="2" width="2.7109375" style="2" customWidth="1"/>
    <col min="3" max="12" width="4.57421875" style="2" customWidth="1"/>
    <col min="13" max="18" width="5.57421875" style="2" customWidth="1"/>
    <col min="19" max="19" width="5.7109375" style="2" customWidth="1"/>
    <col min="20" max="24" width="4.28125" style="2" customWidth="1"/>
    <col min="25" max="25" width="5.28125" style="2" customWidth="1"/>
    <col min="26" max="26" width="4.140625" style="2" customWidth="1"/>
    <col min="27" max="27" width="6.7109375" style="2" customWidth="1"/>
    <col min="28" max="16384" width="11.421875" style="2" customWidth="1"/>
  </cols>
  <sheetData>
    <row r="2" ht="15.75">
      <c r="A2" s="1" t="s">
        <v>55</v>
      </c>
    </row>
    <row r="4" spans="1:27" ht="12.75">
      <c r="A4" s="3" t="s">
        <v>0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23</v>
      </c>
      <c r="Y4" s="4" t="s">
        <v>24</v>
      </c>
      <c r="Z4" s="4" t="s">
        <v>25</v>
      </c>
      <c r="AA4" s="4" t="s">
        <v>26</v>
      </c>
    </row>
    <row r="5" spans="1:27" ht="12.75">
      <c r="A5" s="5" t="s">
        <v>56</v>
      </c>
      <c r="C5" s="7">
        <v>4</v>
      </c>
      <c r="D5" s="7">
        <v>11</v>
      </c>
      <c r="E5" s="7">
        <v>6</v>
      </c>
      <c r="F5" s="7">
        <v>8</v>
      </c>
      <c r="G5" s="7">
        <v>3</v>
      </c>
      <c r="H5" s="7">
        <v>1</v>
      </c>
      <c r="I5" s="7">
        <v>0</v>
      </c>
      <c r="J5" s="7">
        <v>0</v>
      </c>
      <c r="K5" s="7">
        <v>3</v>
      </c>
      <c r="L5" s="7">
        <v>9</v>
      </c>
      <c r="M5" s="10">
        <v>0.727</v>
      </c>
      <c r="N5" s="10">
        <v>0.818</v>
      </c>
      <c r="O5" s="10">
        <v>0.857</v>
      </c>
      <c r="P5" s="10">
        <v>1.675</v>
      </c>
      <c r="Q5" s="10">
        <v>4</v>
      </c>
      <c r="R5" s="10">
        <v>0.091</v>
      </c>
      <c r="S5" s="7">
        <v>7.1</v>
      </c>
      <c r="T5" s="7">
        <v>0</v>
      </c>
      <c r="U5" s="7">
        <v>1</v>
      </c>
      <c r="V5" s="7">
        <v>0</v>
      </c>
      <c r="W5" s="7">
        <v>2</v>
      </c>
      <c r="X5" s="7">
        <v>2</v>
      </c>
      <c r="Y5" s="10">
        <v>1</v>
      </c>
      <c r="Z5" s="7">
        <v>1</v>
      </c>
      <c r="AA5" s="7">
        <v>0</v>
      </c>
    </row>
    <row r="6" spans="1:27" ht="12.75">
      <c r="A6" s="5" t="s">
        <v>57</v>
      </c>
      <c r="C6" s="7">
        <v>6</v>
      </c>
      <c r="D6" s="7">
        <v>24</v>
      </c>
      <c r="E6" s="7">
        <v>8</v>
      </c>
      <c r="F6" s="7">
        <v>16</v>
      </c>
      <c r="G6" s="7">
        <v>7</v>
      </c>
      <c r="H6" s="7">
        <v>0</v>
      </c>
      <c r="I6" s="7">
        <v>0</v>
      </c>
      <c r="J6" s="7">
        <v>0</v>
      </c>
      <c r="K6" s="7">
        <v>3</v>
      </c>
      <c r="L6" s="7">
        <v>16</v>
      </c>
      <c r="M6" s="10">
        <v>0.667</v>
      </c>
      <c r="N6" s="10">
        <v>0.667</v>
      </c>
      <c r="O6" s="10">
        <v>0.741</v>
      </c>
      <c r="P6" s="10">
        <v>1.407</v>
      </c>
      <c r="Q6" s="10">
        <v>2.375</v>
      </c>
      <c r="R6" s="10">
        <v>0</v>
      </c>
      <c r="S6" s="7">
        <v>11.3</v>
      </c>
      <c r="T6" s="7">
        <v>0</v>
      </c>
      <c r="U6" s="7">
        <v>1</v>
      </c>
      <c r="V6" s="7">
        <v>0</v>
      </c>
      <c r="W6" s="7">
        <v>12</v>
      </c>
      <c r="X6" s="7">
        <v>9</v>
      </c>
      <c r="Y6" s="10">
        <v>0.75</v>
      </c>
      <c r="Z6" s="7">
        <v>1</v>
      </c>
      <c r="AA6" s="7">
        <v>0</v>
      </c>
    </row>
    <row r="7" spans="1:27" ht="12.75">
      <c r="A7" s="5" t="s">
        <v>58</v>
      </c>
      <c r="C7" s="7">
        <v>5</v>
      </c>
      <c r="D7" s="7">
        <v>16</v>
      </c>
      <c r="E7" s="7">
        <v>8</v>
      </c>
      <c r="F7" s="7">
        <v>9</v>
      </c>
      <c r="G7" s="7">
        <v>8</v>
      </c>
      <c r="H7" s="7">
        <v>1</v>
      </c>
      <c r="I7" s="7">
        <v>0</v>
      </c>
      <c r="J7" s="7">
        <v>1</v>
      </c>
      <c r="K7" s="7">
        <v>6</v>
      </c>
      <c r="L7" s="7">
        <v>13</v>
      </c>
      <c r="M7" s="10">
        <v>0.563</v>
      </c>
      <c r="N7" s="10">
        <v>0.813</v>
      </c>
      <c r="O7" s="10">
        <v>0.773</v>
      </c>
      <c r="P7" s="10">
        <v>1.585</v>
      </c>
      <c r="Q7" s="10">
        <v>2.714</v>
      </c>
      <c r="R7" s="10">
        <v>0.25</v>
      </c>
      <c r="S7" s="7">
        <v>8.9</v>
      </c>
      <c r="T7" s="7">
        <v>0</v>
      </c>
      <c r="U7" s="7">
        <v>2</v>
      </c>
      <c r="V7" s="7">
        <v>0</v>
      </c>
      <c r="W7" s="7">
        <v>8</v>
      </c>
      <c r="X7" s="7">
        <v>5</v>
      </c>
      <c r="Y7" s="10">
        <v>0.625</v>
      </c>
      <c r="Z7" s="7">
        <v>5</v>
      </c>
      <c r="AA7" s="7">
        <v>1</v>
      </c>
    </row>
    <row r="8" spans="1:27" ht="12.75">
      <c r="A8" s="5" t="s">
        <v>59</v>
      </c>
      <c r="C8" s="7">
        <v>5</v>
      </c>
      <c r="D8" s="7">
        <v>17</v>
      </c>
      <c r="E8" s="7">
        <v>4</v>
      </c>
      <c r="F8" s="7">
        <v>9</v>
      </c>
      <c r="G8" s="7">
        <v>5</v>
      </c>
      <c r="H8" s="7">
        <v>0</v>
      </c>
      <c r="I8" s="7">
        <v>0</v>
      </c>
      <c r="J8" s="7">
        <v>1</v>
      </c>
      <c r="K8" s="7">
        <v>2</v>
      </c>
      <c r="L8" s="7">
        <v>12</v>
      </c>
      <c r="M8" s="10">
        <v>0.529</v>
      </c>
      <c r="N8" s="10">
        <v>0.706</v>
      </c>
      <c r="O8" s="10">
        <v>0.6</v>
      </c>
      <c r="P8" s="10">
        <v>1.306</v>
      </c>
      <c r="Q8" s="10">
        <v>1.75</v>
      </c>
      <c r="R8" s="10">
        <v>0.176</v>
      </c>
      <c r="S8" s="7">
        <v>6.9</v>
      </c>
      <c r="T8" s="7">
        <v>1</v>
      </c>
      <c r="U8" s="7">
        <v>1</v>
      </c>
      <c r="V8" s="7">
        <v>0</v>
      </c>
      <c r="W8" s="7">
        <v>8</v>
      </c>
      <c r="X8" s="7">
        <v>5</v>
      </c>
      <c r="Y8" s="10">
        <v>0.625</v>
      </c>
      <c r="Z8" s="7">
        <v>2</v>
      </c>
      <c r="AA8" s="7">
        <v>0</v>
      </c>
    </row>
    <row r="9" spans="1:27" ht="12.75">
      <c r="A9" s="5" t="s">
        <v>60</v>
      </c>
      <c r="C9" s="7">
        <v>6</v>
      </c>
      <c r="D9" s="7">
        <v>19</v>
      </c>
      <c r="E9" s="7">
        <v>6</v>
      </c>
      <c r="F9" s="7">
        <v>10</v>
      </c>
      <c r="G9" s="7">
        <v>9</v>
      </c>
      <c r="H9" s="7">
        <v>1</v>
      </c>
      <c r="I9" s="7">
        <v>0</v>
      </c>
      <c r="J9" s="7">
        <v>0</v>
      </c>
      <c r="K9" s="7">
        <v>5</v>
      </c>
      <c r="L9" s="7">
        <v>11</v>
      </c>
      <c r="M9" s="10">
        <v>0.526</v>
      </c>
      <c r="N9" s="10">
        <v>0.579</v>
      </c>
      <c r="O9" s="10">
        <v>0.667</v>
      </c>
      <c r="P9" s="10">
        <v>1.246</v>
      </c>
      <c r="Q9" s="10">
        <v>1.778</v>
      </c>
      <c r="R9" s="10">
        <v>0.053</v>
      </c>
      <c r="S9" s="7">
        <v>6.9</v>
      </c>
      <c r="T9" s="7">
        <v>0</v>
      </c>
      <c r="U9" s="7">
        <v>1</v>
      </c>
      <c r="V9" s="7">
        <v>0</v>
      </c>
      <c r="W9" s="7">
        <v>13</v>
      </c>
      <c r="X9" s="7">
        <v>9</v>
      </c>
      <c r="Y9" s="10">
        <v>0.692</v>
      </c>
      <c r="Z9" s="7">
        <v>4</v>
      </c>
      <c r="AA9" s="7">
        <v>0</v>
      </c>
    </row>
    <row r="10" spans="1:27" ht="12.75">
      <c r="A10" s="5" t="s">
        <v>61</v>
      </c>
      <c r="C10" s="7">
        <v>6</v>
      </c>
      <c r="D10" s="7">
        <v>21</v>
      </c>
      <c r="E10" s="7">
        <v>4</v>
      </c>
      <c r="F10" s="7">
        <v>11</v>
      </c>
      <c r="G10" s="7">
        <v>4</v>
      </c>
      <c r="H10" s="7">
        <v>0</v>
      </c>
      <c r="I10" s="7">
        <v>0</v>
      </c>
      <c r="J10" s="7">
        <v>1</v>
      </c>
      <c r="K10" s="7">
        <v>3</v>
      </c>
      <c r="L10" s="7">
        <v>14</v>
      </c>
      <c r="M10" s="10">
        <v>0.524</v>
      </c>
      <c r="N10" s="10">
        <v>0.667</v>
      </c>
      <c r="O10" s="10">
        <v>0.625</v>
      </c>
      <c r="P10" s="10">
        <v>1.292</v>
      </c>
      <c r="Q10" s="10">
        <v>1.7</v>
      </c>
      <c r="R10" s="10">
        <v>0.143</v>
      </c>
      <c r="S10" s="7">
        <v>8.2</v>
      </c>
      <c r="T10" s="7">
        <v>0</v>
      </c>
      <c r="U10" s="7">
        <v>1</v>
      </c>
      <c r="V10" s="7">
        <v>0</v>
      </c>
      <c r="W10" s="7">
        <v>8</v>
      </c>
      <c r="X10" s="7">
        <v>4</v>
      </c>
      <c r="Y10" s="10">
        <v>0.5</v>
      </c>
      <c r="Z10" s="7">
        <v>4</v>
      </c>
      <c r="AA10" s="7">
        <v>0</v>
      </c>
    </row>
    <row r="11" spans="1:27" ht="12.75">
      <c r="A11" s="5" t="s">
        <v>62</v>
      </c>
      <c r="C11" s="7">
        <v>6</v>
      </c>
      <c r="D11" s="7">
        <v>23</v>
      </c>
      <c r="E11" s="7">
        <v>8</v>
      </c>
      <c r="F11" s="7">
        <v>12</v>
      </c>
      <c r="G11" s="7">
        <v>7</v>
      </c>
      <c r="H11" s="7">
        <v>1</v>
      </c>
      <c r="I11" s="7">
        <v>0</v>
      </c>
      <c r="J11" s="7">
        <v>0</v>
      </c>
      <c r="K11" s="7">
        <v>2</v>
      </c>
      <c r="L11" s="7">
        <v>13</v>
      </c>
      <c r="M11" s="10">
        <v>0.522</v>
      </c>
      <c r="N11" s="10">
        <v>0.565</v>
      </c>
      <c r="O11" s="10">
        <v>0.654</v>
      </c>
      <c r="P11" s="10">
        <v>1.219</v>
      </c>
      <c r="Q11" s="10">
        <v>1.364</v>
      </c>
      <c r="R11" s="10">
        <v>0.043</v>
      </c>
      <c r="S11" s="7">
        <v>7.3</v>
      </c>
      <c r="T11" s="7">
        <v>1</v>
      </c>
      <c r="U11" s="7">
        <v>3</v>
      </c>
      <c r="V11" s="7">
        <v>0</v>
      </c>
      <c r="W11" s="7">
        <v>12</v>
      </c>
      <c r="X11" s="7">
        <v>8</v>
      </c>
      <c r="Y11" s="10">
        <v>0.667</v>
      </c>
      <c r="Z11" s="7">
        <v>4</v>
      </c>
      <c r="AA11" s="7">
        <v>1</v>
      </c>
    </row>
    <row r="12" spans="1:27" ht="12.75">
      <c r="A12" s="5" t="s">
        <v>63</v>
      </c>
      <c r="C12" s="7">
        <v>5</v>
      </c>
      <c r="D12" s="7">
        <v>23</v>
      </c>
      <c r="E12" s="7">
        <v>9</v>
      </c>
      <c r="F12" s="7">
        <v>12</v>
      </c>
      <c r="G12" s="7">
        <v>4</v>
      </c>
      <c r="H12" s="7">
        <v>0</v>
      </c>
      <c r="I12" s="7">
        <v>1</v>
      </c>
      <c r="J12" s="7">
        <v>0</v>
      </c>
      <c r="K12" s="7">
        <v>0</v>
      </c>
      <c r="L12" s="7">
        <v>14</v>
      </c>
      <c r="M12" s="10">
        <v>0.522</v>
      </c>
      <c r="N12" s="10">
        <v>0.609</v>
      </c>
      <c r="O12" s="10">
        <v>0.565</v>
      </c>
      <c r="P12" s="10">
        <v>1.174</v>
      </c>
      <c r="Q12" s="10">
        <v>1.273</v>
      </c>
      <c r="R12" s="10">
        <v>0.087</v>
      </c>
      <c r="S12" s="7">
        <v>7.3</v>
      </c>
      <c r="T12" s="7">
        <v>0</v>
      </c>
      <c r="U12" s="7">
        <v>1</v>
      </c>
      <c r="V12" s="7">
        <v>0</v>
      </c>
      <c r="W12" s="7">
        <v>9</v>
      </c>
      <c r="X12" s="7">
        <v>4</v>
      </c>
      <c r="Y12" s="10">
        <v>0.444</v>
      </c>
      <c r="Z12" s="7">
        <v>1</v>
      </c>
      <c r="AA12" s="7">
        <v>0</v>
      </c>
    </row>
    <row r="13" spans="1:27" ht="12.75">
      <c r="A13" s="5" t="s">
        <v>64</v>
      </c>
      <c r="C13" s="7">
        <v>6</v>
      </c>
      <c r="D13" s="7">
        <v>19</v>
      </c>
      <c r="E13" s="7">
        <v>6</v>
      </c>
      <c r="F13" s="7">
        <v>8</v>
      </c>
      <c r="G13" s="7">
        <v>13</v>
      </c>
      <c r="H13" s="7">
        <v>0</v>
      </c>
      <c r="I13" s="7">
        <v>2</v>
      </c>
      <c r="J13" s="7">
        <v>0</v>
      </c>
      <c r="K13" s="7">
        <v>4</v>
      </c>
      <c r="L13" s="7">
        <v>12</v>
      </c>
      <c r="M13" s="10">
        <v>0.421</v>
      </c>
      <c r="N13" s="10">
        <v>0.632</v>
      </c>
      <c r="O13" s="10">
        <v>0.583</v>
      </c>
      <c r="P13" s="10">
        <v>1.215</v>
      </c>
      <c r="Q13" s="10">
        <v>1.333</v>
      </c>
      <c r="R13" s="10">
        <v>0.211</v>
      </c>
      <c r="S13" s="7">
        <v>6.3</v>
      </c>
      <c r="T13" s="7">
        <v>1</v>
      </c>
      <c r="U13" s="7">
        <v>2</v>
      </c>
      <c r="V13" s="7">
        <v>1</v>
      </c>
      <c r="W13" s="7">
        <v>13</v>
      </c>
      <c r="X13" s="7">
        <v>7</v>
      </c>
      <c r="Y13" s="10">
        <v>0.538</v>
      </c>
      <c r="Z13" s="7">
        <v>4</v>
      </c>
      <c r="AA13" s="7">
        <v>0</v>
      </c>
    </row>
    <row r="14" spans="1:27" ht="12.75">
      <c r="A14" s="5" t="s">
        <v>65</v>
      </c>
      <c r="C14" s="7">
        <v>6</v>
      </c>
      <c r="D14" s="7">
        <v>23</v>
      </c>
      <c r="E14" s="7">
        <v>5</v>
      </c>
      <c r="F14" s="7">
        <v>9</v>
      </c>
      <c r="G14" s="7">
        <v>3</v>
      </c>
      <c r="H14" s="7">
        <v>0</v>
      </c>
      <c r="I14" s="7">
        <v>0</v>
      </c>
      <c r="J14" s="7">
        <v>0</v>
      </c>
      <c r="K14" s="7">
        <v>1</v>
      </c>
      <c r="L14" s="7">
        <v>9</v>
      </c>
      <c r="M14" s="10">
        <v>0.391</v>
      </c>
      <c r="N14" s="10">
        <v>0.391</v>
      </c>
      <c r="O14" s="10">
        <v>0.52</v>
      </c>
      <c r="P14" s="10">
        <v>0.911</v>
      </c>
      <c r="Q14" s="10">
        <v>0.714</v>
      </c>
      <c r="R14" s="10">
        <v>0</v>
      </c>
      <c r="S14" s="7">
        <v>3.8</v>
      </c>
      <c r="T14" s="7">
        <v>1</v>
      </c>
      <c r="U14" s="7">
        <v>3</v>
      </c>
      <c r="V14" s="7">
        <v>0</v>
      </c>
      <c r="W14" s="7">
        <v>9</v>
      </c>
      <c r="X14" s="7">
        <v>2</v>
      </c>
      <c r="Y14" s="10">
        <v>0.222</v>
      </c>
      <c r="Z14" s="7">
        <v>6</v>
      </c>
      <c r="AA14" s="7">
        <v>1</v>
      </c>
    </row>
    <row r="15" spans="1:27" ht="12.75">
      <c r="A15" s="5" t="s">
        <v>66</v>
      </c>
      <c r="C15" s="7">
        <v>2</v>
      </c>
      <c r="D15" s="7">
        <v>9</v>
      </c>
      <c r="E15" s="7">
        <v>1</v>
      </c>
      <c r="F15" s="7">
        <v>2</v>
      </c>
      <c r="G15" s="7">
        <v>2</v>
      </c>
      <c r="H15" s="7">
        <v>0</v>
      </c>
      <c r="I15" s="7">
        <v>0</v>
      </c>
      <c r="J15" s="7">
        <v>0</v>
      </c>
      <c r="K15" s="7">
        <v>0</v>
      </c>
      <c r="L15" s="7">
        <v>2</v>
      </c>
      <c r="M15" s="10">
        <v>0.222</v>
      </c>
      <c r="N15" s="10">
        <v>0.222</v>
      </c>
      <c r="O15" s="10">
        <v>0.222</v>
      </c>
      <c r="P15" s="10">
        <v>0.444</v>
      </c>
      <c r="Q15" s="10">
        <v>0.286</v>
      </c>
      <c r="R15" s="10">
        <v>0</v>
      </c>
      <c r="S15" s="7">
        <v>0.4</v>
      </c>
      <c r="T15" s="7">
        <v>0</v>
      </c>
      <c r="U15" s="7">
        <v>0</v>
      </c>
      <c r="V15" s="7">
        <v>0</v>
      </c>
      <c r="W15" s="7">
        <v>4</v>
      </c>
      <c r="X15" s="7">
        <v>2</v>
      </c>
      <c r="Y15" s="10">
        <v>0.5</v>
      </c>
      <c r="Z15" s="7">
        <v>5</v>
      </c>
      <c r="AA15" s="7">
        <v>0</v>
      </c>
    </row>
    <row r="16" spans="1:27" ht="12.75">
      <c r="A16" s="5" t="s">
        <v>67</v>
      </c>
      <c r="C16" s="6" t="s">
        <v>43</v>
      </c>
      <c r="D16" s="6" t="s">
        <v>43</v>
      </c>
      <c r="E16" s="6" t="s">
        <v>43</v>
      </c>
      <c r="F16" s="6" t="s">
        <v>43</v>
      </c>
      <c r="G16" s="6" t="s">
        <v>43</v>
      </c>
      <c r="H16" s="6" t="s">
        <v>43</v>
      </c>
      <c r="I16" s="6" t="s">
        <v>43</v>
      </c>
      <c r="J16" s="6" t="s">
        <v>43</v>
      </c>
      <c r="K16" s="6" t="s">
        <v>43</v>
      </c>
      <c r="L16" s="6" t="s">
        <v>43</v>
      </c>
      <c r="M16" s="10" t="s">
        <v>43</v>
      </c>
      <c r="N16" s="10" t="s">
        <v>43</v>
      </c>
      <c r="O16" s="10" t="s">
        <v>43</v>
      </c>
      <c r="P16" s="10" t="s">
        <v>43</v>
      </c>
      <c r="Q16" s="10" t="s">
        <v>43</v>
      </c>
      <c r="R16" s="10" t="s">
        <v>43</v>
      </c>
      <c r="S16" s="6" t="s">
        <v>43</v>
      </c>
      <c r="T16" s="6" t="s">
        <v>43</v>
      </c>
      <c r="U16" s="6" t="s">
        <v>43</v>
      </c>
      <c r="V16" s="6" t="s">
        <v>43</v>
      </c>
      <c r="W16" s="6" t="s">
        <v>43</v>
      </c>
      <c r="X16" s="6" t="s">
        <v>43</v>
      </c>
      <c r="Y16" s="10" t="s">
        <v>43</v>
      </c>
      <c r="Z16" s="6" t="s">
        <v>43</v>
      </c>
      <c r="AA16" s="6" t="s">
        <v>43</v>
      </c>
    </row>
    <row r="17" spans="1:27" ht="12.75">
      <c r="A17" s="5" t="s">
        <v>68</v>
      </c>
      <c r="C17" s="7">
        <v>1</v>
      </c>
      <c r="D17" s="7">
        <v>2</v>
      </c>
      <c r="E17" s="7">
        <v>2</v>
      </c>
      <c r="F17" s="7">
        <v>1</v>
      </c>
      <c r="G17" s="7">
        <v>1</v>
      </c>
      <c r="H17" s="7">
        <v>0</v>
      </c>
      <c r="I17" s="7">
        <v>0</v>
      </c>
      <c r="J17" s="7">
        <v>0</v>
      </c>
      <c r="K17" s="7">
        <v>1</v>
      </c>
      <c r="L17" s="7">
        <v>1</v>
      </c>
      <c r="M17" s="10">
        <v>0.5</v>
      </c>
      <c r="N17" s="10">
        <v>0.5</v>
      </c>
      <c r="O17" s="10">
        <v>1</v>
      </c>
      <c r="P17" s="10">
        <v>1.5</v>
      </c>
      <c r="Q17" s="10">
        <v>2</v>
      </c>
      <c r="R17" s="10">
        <v>0</v>
      </c>
      <c r="S17" s="7">
        <v>0.7</v>
      </c>
      <c r="T17" s="7">
        <v>0</v>
      </c>
      <c r="U17" s="7">
        <v>1</v>
      </c>
      <c r="V17" s="7">
        <v>0</v>
      </c>
      <c r="W17" s="7">
        <v>0</v>
      </c>
      <c r="X17" s="7">
        <v>0</v>
      </c>
      <c r="Y17" s="10">
        <v>0</v>
      </c>
      <c r="Z17" s="7">
        <v>0</v>
      </c>
      <c r="AA17" s="7">
        <v>0</v>
      </c>
    </row>
    <row r="18" spans="1:27" ht="12.75">
      <c r="A18" s="5" t="s">
        <v>69</v>
      </c>
      <c r="C18" s="7">
        <v>1</v>
      </c>
      <c r="D18" s="7">
        <v>4</v>
      </c>
      <c r="E18" s="7">
        <v>0</v>
      </c>
      <c r="F18" s="7">
        <v>0</v>
      </c>
      <c r="G18" s="7">
        <v>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10">
        <v>0</v>
      </c>
      <c r="N18" s="10">
        <v>0</v>
      </c>
      <c r="O18" s="10">
        <v>0.5</v>
      </c>
      <c r="P18" s="10">
        <v>0.5</v>
      </c>
      <c r="Q18" s="10">
        <v>0</v>
      </c>
      <c r="R18" s="10">
        <v>0</v>
      </c>
      <c r="S18" s="7">
        <v>0</v>
      </c>
      <c r="T18" s="7">
        <v>0</v>
      </c>
      <c r="U18" s="7">
        <v>2</v>
      </c>
      <c r="V18" s="7">
        <v>0</v>
      </c>
      <c r="W18" s="7">
        <v>2</v>
      </c>
      <c r="X18" s="7">
        <v>0</v>
      </c>
      <c r="Y18" s="10">
        <v>0</v>
      </c>
      <c r="Z18" s="7">
        <v>0</v>
      </c>
      <c r="AA18" s="7">
        <v>0</v>
      </c>
    </row>
    <row r="19" spans="1:27" ht="12.75">
      <c r="A19" s="5" t="s">
        <v>70</v>
      </c>
      <c r="C19" s="7">
        <v>1</v>
      </c>
      <c r="D19" s="7">
        <v>3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7">
        <v>0</v>
      </c>
      <c r="T19" s="7">
        <v>0</v>
      </c>
      <c r="U19" s="7">
        <v>0</v>
      </c>
      <c r="V19" s="7">
        <v>0</v>
      </c>
      <c r="W19" s="7">
        <v>1</v>
      </c>
      <c r="X19" s="7">
        <v>0</v>
      </c>
      <c r="Y19" s="10">
        <v>0</v>
      </c>
      <c r="Z19" s="7">
        <v>1</v>
      </c>
      <c r="AA19" s="7">
        <v>0</v>
      </c>
    </row>
    <row r="20" spans="13:25" ht="12.75">
      <c r="M20" s="8"/>
      <c r="N20" s="8"/>
      <c r="O20" s="8"/>
      <c r="P20" s="8"/>
      <c r="Q20" s="8"/>
      <c r="R20" s="8"/>
      <c r="Y20" s="8"/>
    </row>
    <row r="21" spans="1:27" ht="12.75">
      <c r="A21" s="5" t="s">
        <v>53</v>
      </c>
      <c r="C21" s="7">
        <v>6</v>
      </c>
      <c r="D21" s="7">
        <v>214</v>
      </c>
      <c r="E21" s="7">
        <v>67</v>
      </c>
      <c r="F21" s="7">
        <v>107</v>
      </c>
      <c r="G21" s="7">
        <v>67</v>
      </c>
      <c r="H21" s="7">
        <v>4</v>
      </c>
      <c r="I21" s="7">
        <v>3</v>
      </c>
      <c r="J21" s="7">
        <v>3</v>
      </c>
      <c r="K21" s="7">
        <v>30</v>
      </c>
      <c r="L21" s="7">
        <v>126</v>
      </c>
      <c r="M21" s="10">
        <v>0.5</v>
      </c>
      <c r="N21" s="10">
        <v>0.589</v>
      </c>
      <c r="O21" s="10">
        <v>0.629</v>
      </c>
      <c r="P21" s="10">
        <v>1.218</v>
      </c>
      <c r="Q21" s="10">
        <v>1.444</v>
      </c>
      <c r="R21" s="10">
        <v>0.089</v>
      </c>
      <c r="S21" s="6" t="s">
        <v>54</v>
      </c>
      <c r="T21" s="7">
        <v>4</v>
      </c>
      <c r="U21" s="7">
        <v>19</v>
      </c>
      <c r="V21" s="7">
        <v>1</v>
      </c>
      <c r="W21" s="7">
        <v>101</v>
      </c>
      <c r="X21" s="7">
        <v>57</v>
      </c>
      <c r="Y21" s="10">
        <v>0.564</v>
      </c>
      <c r="Z21" s="7">
        <v>38</v>
      </c>
      <c r="AA21" s="7">
        <v>3</v>
      </c>
    </row>
  </sheetData>
  <printOptions/>
  <pageMargins left="0.25" right="0.25" top="0.07013888888888889" bottom="0.4597222222222222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24"/>
  <sheetViews>
    <sheetView workbookViewId="0" topLeftCell="A1">
      <selection activeCell="A1" sqref="A1"/>
    </sheetView>
  </sheetViews>
  <sheetFormatPr defaultColWidth="9.140625" defaultRowHeight="12.75"/>
  <cols>
    <col min="1" max="1" width="12.28125" style="2" bestFit="1" customWidth="1"/>
    <col min="2" max="2" width="2.7109375" style="2" customWidth="1"/>
    <col min="3" max="12" width="4.57421875" style="2" customWidth="1"/>
    <col min="13" max="18" width="5.57421875" style="2" customWidth="1"/>
    <col min="19" max="19" width="5.7109375" style="2" customWidth="1"/>
    <col min="20" max="24" width="4.28125" style="2" customWidth="1"/>
    <col min="25" max="25" width="5.28125" style="2" customWidth="1"/>
    <col min="26" max="26" width="4.140625" style="2" customWidth="1"/>
    <col min="27" max="27" width="6.7109375" style="2" customWidth="1"/>
    <col min="28" max="16384" width="11.421875" style="2" customWidth="1"/>
  </cols>
  <sheetData>
    <row r="2" ht="15.75">
      <c r="A2" s="1" t="s">
        <v>125</v>
      </c>
    </row>
    <row r="4" spans="1:27" ht="12.75">
      <c r="A4" s="3" t="s">
        <v>0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23</v>
      </c>
      <c r="Y4" s="9" t="s">
        <v>24</v>
      </c>
      <c r="Z4" s="4" t="s">
        <v>25</v>
      </c>
      <c r="AA4" s="4" t="s">
        <v>26</v>
      </c>
    </row>
    <row r="5" spans="1:27" ht="12.75">
      <c r="A5" s="5" t="s">
        <v>58</v>
      </c>
      <c r="C5" s="7">
        <v>7</v>
      </c>
      <c r="D5" s="7">
        <v>23</v>
      </c>
      <c r="E5" s="7">
        <v>13</v>
      </c>
      <c r="F5" s="7">
        <v>16</v>
      </c>
      <c r="G5" s="7">
        <v>12</v>
      </c>
      <c r="H5" s="7">
        <v>3</v>
      </c>
      <c r="I5" s="7">
        <v>1</v>
      </c>
      <c r="J5" s="7">
        <v>3</v>
      </c>
      <c r="K5" s="7">
        <v>2</v>
      </c>
      <c r="L5" s="7">
        <v>32</v>
      </c>
      <c r="M5" s="10">
        <v>0.696</v>
      </c>
      <c r="N5" s="10">
        <v>0.76</v>
      </c>
      <c r="O5" s="10">
        <v>1.391</v>
      </c>
      <c r="P5" s="10">
        <v>2.151</v>
      </c>
      <c r="Q5" s="10">
        <v>4.571</v>
      </c>
      <c r="R5" s="10">
        <v>0.609</v>
      </c>
      <c r="S5" s="11">
        <v>21.6</v>
      </c>
      <c r="T5" s="7">
        <v>0</v>
      </c>
      <c r="U5" s="7">
        <v>1</v>
      </c>
      <c r="V5" s="7">
        <v>0</v>
      </c>
      <c r="W5" s="7">
        <v>10</v>
      </c>
      <c r="X5" s="7">
        <v>6</v>
      </c>
      <c r="Y5" s="10">
        <v>0.6</v>
      </c>
      <c r="Z5" s="7">
        <v>3</v>
      </c>
      <c r="AA5" s="7">
        <v>0</v>
      </c>
    </row>
    <row r="6" spans="1:27" ht="12.75">
      <c r="A6" s="5" t="s">
        <v>63</v>
      </c>
      <c r="C6" s="7">
        <v>2</v>
      </c>
      <c r="D6" s="7">
        <v>5</v>
      </c>
      <c r="E6" s="7">
        <v>1</v>
      </c>
      <c r="F6" s="7">
        <v>3</v>
      </c>
      <c r="G6" s="7">
        <v>1</v>
      </c>
      <c r="H6" s="7">
        <v>1</v>
      </c>
      <c r="I6" s="7">
        <v>0</v>
      </c>
      <c r="J6" s="7">
        <v>0</v>
      </c>
      <c r="K6" s="7">
        <v>1</v>
      </c>
      <c r="L6" s="7">
        <v>5</v>
      </c>
      <c r="M6" s="10">
        <v>0.6</v>
      </c>
      <c r="N6" s="10">
        <v>0.667</v>
      </c>
      <c r="O6" s="10">
        <v>1</v>
      </c>
      <c r="P6" s="10">
        <v>1.667</v>
      </c>
      <c r="Q6" s="10">
        <v>2.5</v>
      </c>
      <c r="R6" s="10">
        <v>0.2</v>
      </c>
      <c r="S6" s="11">
        <v>2.7</v>
      </c>
      <c r="T6" s="7">
        <v>0</v>
      </c>
      <c r="U6" s="7">
        <v>0</v>
      </c>
      <c r="V6" s="7">
        <v>0</v>
      </c>
      <c r="W6" s="7">
        <v>2</v>
      </c>
      <c r="X6" s="7">
        <v>2</v>
      </c>
      <c r="Y6" s="10">
        <v>1</v>
      </c>
      <c r="Z6" s="7">
        <v>1</v>
      </c>
      <c r="AA6" s="7">
        <v>0</v>
      </c>
    </row>
    <row r="7" spans="1:27" ht="12.75">
      <c r="A7" s="5" t="s">
        <v>59</v>
      </c>
      <c r="C7" s="7">
        <v>7</v>
      </c>
      <c r="D7" s="7">
        <v>23</v>
      </c>
      <c r="E7" s="7">
        <v>5</v>
      </c>
      <c r="F7" s="7">
        <v>12</v>
      </c>
      <c r="G7" s="7">
        <v>6</v>
      </c>
      <c r="H7" s="7">
        <v>2</v>
      </c>
      <c r="I7" s="7">
        <v>0</v>
      </c>
      <c r="J7" s="7">
        <v>1</v>
      </c>
      <c r="K7" s="7">
        <v>0</v>
      </c>
      <c r="L7" s="7">
        <v>17</v>
      </c>
      <c r="M7" s="10">
        <v>0.522</v>
      </c>
      <c r="N7" s="10">
        <v>0.652</v>
      </c>
      <c r="O7" s="10">
        <v>0.739</v>
      </c>
      <c r="P7" s="10">
        <v>1.391</v>
      </c>
      <c r="Q7" s="10">
        <v>1.545</v>
      </c>
      <c r="R7" s="10">
        <v>0.217</v>
      </c>
      <c r="S7" s="11">
        <v>8.9</v>
      </c>
      <c r="T7" s="7">
        <v>0</v>
      </c>
      <c r="U7" s="7">
        <v>3</v>
      </c>
      <c r="V7" s="7">
        <v>0</v>
      </c>
      <c r="W7" s="7">
        <v>10</v>
      </c>
      <c r="X7" s="7">
        <v>6</v>
      </c>
      <c r="Y7" s="10">
        <v>0.6</v>
      </c>
      <c r="Z7" s="7">
        <v>5</v>
      </c>
      <c r="AA7" s="7">
        <v>0</v>
      </c>
    </row>
    <row r="8" spans="1:27" ht="12.75">
      <c r="A8" s="5" t="s">
        <v>57</v>
      </c>
      <c r="C8" s="7">
        <v>7</v>
      </c>
      <c r="D8" s="7">
        <v>25</v>
      </c>
      <c r="E8" s="7">
        <v>9</v>
      </c>
      <c r="F8" s="7">
        <v>13</v>
      </c>
      <c r="G8" s="7">
        <v>3</v>
      </c>
      <c r="H8" s="7">
        <v>2</v>
      </c>
      <c r="I8" s="7">
        <v>0</v>
      </c>
      <c r="J8" s="7">
        <v>0</v>
      </c>
      <c r="K8" s="7">
        <v>0</v>
      </c>
      <c r="L8" s="7">
        <v>15</v>
      </c>
      <c r="M8" s="10">
        <v>0.52</v>
      </c>
      <c r="N8" s="10">
        <v>0.6</v>
      </c>
      <c r="O8" s="10">
        <v>0.6</v>
      </c>
      <c r="P8" s="10">
        <v>1.2</v>
      </c>
      <c r="Q8" s="10">
        <v>1.154</v>
      </c>
      <c r="R8" s="10">
        <v>0.08</v>
      </c>
      <c r="S8" s="11">
        <v>7.8</v>
      </c>
      <c r="T8" s="7">
        <v>0</v>
      </c>
      <c r="U8" s="7">
        <v>2</v>
      </c>
      <c r="V8" s="7">
        <v>1</v>
      </c>
      <c r="W8" s="7">
        <v>5</v>
      </c>
      <c r="X8" s="7">
        <v>4</v>
      </c>
      <c r="Y8" s="10">
        <v>0.8</v>
      </c>
      <c r="Z8" s="7">
        <v>5</v>
      </c>
      <c r="AA8" s="7">
        <v>0</v>
      </c>
    </row>
    <row r="9" spans="1:27" ht="12.75">
      <c r="A9" s="5" t="s">
        <v>64</v>
      </c>
      <c r="C9" s="7">
        <v>6</v>
      </c>
      <c r="D9" s="7">
        <v>18</v>
      </c>
      <c r="E9" s="7">
        <v>4</v>
      </c>
      <c r="F9" s="7">
        <v>9</v>
      </c>
      <c r="G9" s="7">
        <v>2</v>
      </c>
      <c r="H9" s="7">
        <v>0</v>
      </c>
      <c r="I9" s="7">
        <v>0</v>
      </c>
      <c r="J9" s="7">
        <v>0</v>
      </c>
      <c r="K9" s="7">
        <v>2</v>
      </c>
      <c r="L9" s="7">
        <v>11</v>
      </c>
      <c r="M9" s="10">
        <v>0.5</v>
      </c>
      <c r="N9" s="10">
        <v>0.55</v>
      </c>
      <c r="O9" s="10">
        <v>0.611</v>
      </c>
      <c r="P9" s="10">
        <v>1.161</v>
      </c>
      <c r="Q9" s="10">
        <v>1.222</v>
      </c>
      <c r="R9" s="10">
        <v>0</v>
      </c>
      <c r="S9" s="11">
        <v>5</v>
      </c>
      <c r="T9" s="7">
        <v>0</v>
      </c>
      <c r="U9" s="7">
        <v>0</v>
      </c>
      <c r="V9" s="7">
        <v>0</v>
      </c>
      <c r="W9" s="7">
        <v>7</v>
      </c>
      <c r="X9" s="7">
        <v>5</v>
      </c>
      <c r="Y9" s="10">
        <v>0.714</v>
      </c>
      <c r="Z9" s="7">
        <v>4</v>
      </c>
      <c r="AA9" s="7">
        <v>0</v>
      </c>
    </row>
    <row r="10" spans="1:27" ht="12.75">
      <c r="A10" s="5" t="s">
        <v>62</v>
      </c>
      <c r="C10" s="7">
        <v>4</v>
      </c>
      <c r="D10" s="7">
        <v>13</v>
      </c>
      <c r="E10" s="7">
        <v>3</v>
      </c>
      <c r="F10" s="7">
        <v>6</v>
      </c>
      <c r="G10" s="7">
        <v>5</v>
      </c>
      <c r="H10" s="7">
        <v>1</v>
      </c>
      <c r="I10" s="7">
        <v>0</v>
      </c>
      <c r="J10" s="7">
        <v>1</v>
      </c>
      <c r="K10" s="7">
        <v>0</v>
      </c>
      <c r="L10" s="7">
        <v>10</v>
      </c>
      <c r="M10" s="10">
        <v>0.462</v>
      </c>
      <c r="N10" s="10">
        <v>0.462</v>
      </c>
      <c r="O10" s="10">
        <v>0.769</v>
      </c>
      <c r="P10" s="10">
        <v>1.231</v>
      </c>
      <c r="Q10" s="10">
        <v>1.429</v>
      </c>
      <c r="R10" s="10">
        <v>0.308</v>
      </c>
      <c r="S10" s="11">
        <v>4.6</v>
      </c>
      <c r="T10" s="7">
        <v>0</v>
      </c>
      <c r="U10" s="7">
        <v>0</v>
      </c>
      <c r="V10" s="7">
        <v>0</v>
      </c>
      <c r="W10" s="7">
        <v>8</v>
      </c>
      <c r="X10" s="7">
        <v>5</v>
      </c>
      <c r="Y10" s="10">
        <v>0.625</v>
      </c>
      <c r="Z10" s="7">
        <v>1</v>
      </c>
      <c r="AA10" s="7">
        <v>0</v>
      </c>
    </row>
    <row r="11" spans="1:27" ht="12.75">
      <c r="A11" s="5" t="s">
        <v>65</v>
      </c>
      <c r="C11" s="7">
        <v>7</v>
      </c>
      <c r="D11" s="7">
        <v>24</v>
      </c>
      <c r="E11" s="7">
        <v>6</v>
      </c>
      <c r="F11" s="7">
        <v>11</v>
      </c>
      <c r="G11" s="7">
        <v>5</v>
      </c>
      <c r="H11" s="7">
        <v>2</v>
      </c>
      <c r="I11" s="7">
        <v>0</v>
      </c>
      <c r="J11" s="7">
        <v>0</v>
      </c>
      <c r="K11" s="7">
        <v>1</v>
      </c>
      <c r="L11" s="7">
        <v>14</v>
      </c>
      <c r="M11" s="10">
        <v>0.458</v>
      </c>
      <c r="N11" s="10">
        <v>0.52</v>
      </c>
      <c r="O11" s="10">
        <v>0.583</v>
      </c>
      <c r="P11" s="10">
        <v>1.103</v>
      </c>
      <c r="Q11" s="10">
        <v>1.077</v>
      </c>
      <c r="R11" s="10">
        <v>0.083</v>
      </c>
      <c r="S11" s="11">
        <v>6.2</v>
      </c>
      <c r="T11" s="7">
        <v>0</v>
      </c>
      <c r="U11" s="7">
        <v>1</v>
      </c>
      <c r="V11" s="7">
        <v>0</v>
      </c>
      <c r="W11" s="7">
        <v>5</v>
      </c>
      <c r="X11" s="7">
        <v>3</v>
      </c>
      <c r="Y11" s="10">
        <v>0.6</v>
      </c>
      <c r="Z11" s="7">
        <v>5</v>
      </c>
      <c r="AA11" s="7">
        <v>0</v>
      </c>
    </row>
    <row r="12" spans="1:27" ht="12.75">
      <c r="A12" s="5" t="s">
        <v>60</v>
      </c>
      <c r="C12" s="7">
        <v>7</v>
      </c>
      <c r="D12" s="7">
        <v>20</v>
      </c>
      <c r="E12" s="7">
        <v>4</v>
      </c>
      <c r="F12" s="7">
        <v>9</v>
      </c>
      <c r="G12" s="7">
        <v>11</v>
      </c>
      <c r="H12" s="7">
        <v>0</v>
      </c>
      <c r="I12" s="7">
        <v>0</v>
      </c>
      <c r="J12" s="7">
        <v>1</v>
      </c>
      <c r="K12" s="7">
        <v>3</v>
      </c>
      <c r="L12" s="7">
        <v>15</v>
      </c>
      <c r="M12" s="10">
        <v>0.45</v>
      </c>
      <c r="N12" s="10">
        <v>0.5</v>
      </c>
      <c r="O12" s="10">
        <v>0.75</v>
      </c>
      <c r="P12" s="10">
        <v>1.25</v>
      </c>
      <c r="Q12" s="10">
        <v>1.25</v>
      </c>
      <c r="R12" s="10">
        <v>0.15</v>
      </c>
      <c r="S12" s="11">
        <v>6.3</v>
      </c>
      <c r="T12" s="7">
        <v>1</v>
      </c>
      <c r="U12" s="7">
        <v>0</v>
      </c>
      <c r="V12" s="7">
        <v>1</v>
      </c>
      <c r="W12" s="7">
        <v>12</v>
      </c>
      <c r="X12" s="7">
        <v>7</v>
      </c>
      <c r="Y12" s="10">
        <v>0.583</v>
      </c>
      <c r="Z12" s="7">
        <v>5</v>
      </c>
      <c r="AA12" s="7">
        <v>0</v>
      </c>
    </row>
    <row r="13" spans="1:27" ht="12.75">
      <c r="A13" s="5" t="s">
        <v>56</v>
      </c>
      <c r="C13" s="7">
        <v>6</v>
      </c>
      <c r="D13" s="7">
        <v>16</v>
      </c>
      <c r="E13" s="7">
        <v>2</v>
      </c>
      <c r="F13" s="7">
        <v>7</v>
      </c>
      <c r="G13" s="7">
        <v>1</v>
      </c>
      <c r="H13" s="7">
        <v>0</v>
      </c>
      <c r="I13" s="7">
        <v>0</v>
      </c>
      <c r="J13" s="7">
        <v>0</v>
      </c>
      <c r="K13" s="7">
        <v>1</v>
      </c>
      <c r="L13" s="7">
        <v>8</v>
      </c>
      <c r="M13" s="10">
        <v>0.438</v>
      </c>
      <c r="N13" s="10">
        <v>0.471</v>
      </c>
      <c r="O13" s="10">
        <v>0.5</v>
      </c>
      <c r="P13" s="10">
        <v>0.971</v>
      </c>
      <c r="Q13" s="10">
        <v>0.8</v>
      </c>
      <c r="R13" s="10">
        <v>0</v>
      </c>
      <c r="S13" s="11">
        <v>3.3</v>
      </c>
      <c r="T13" s="7">
        <v>0</v>
      </c>
      <c r="U13" s="7">
        <v>0</v>
      </c>
      <c r="V13" s="7">
        <v>1</v>
      </c>
      <c r="W13" s="7">
        <v>8</v>
      </c>
      <c r="X13" s="7">
        <v>1</v>
      </c>
      <c r="Y13" s="10">
        <v>0.125</v>
      </c>
      <c r="Z13" s="7">
        <v>7</v>
      </c>
      <c r="AA13" s="7">
        <v>0</v>
      </c>
    </row>
    <row r="14" spans="1:27" ht="12.75">
      <c r="A14" s="5" t="s">
        <v>61</v>
      </c>
      <c r="C14" s="7">
        <v>7</v>
      </c>
      <c r="D14" s="7">
        <v>23</v>
      </c>
      <c r="E14" s="7">
        <v>2</v>
      </c>
      <c r="F14" s="7">
        <v>9</v>
      </c>
      <c r="G14" s="7">
        <v>5</v>
      </c>
      <c r="H14" s="7">
        <v>1</v>
      </c>
      <c r="I14" s="7">
        <v>2</v>
      </c>
      <c r="J14" s="7">
        <v>0</v>
      </c>
      <c r="K14" s="7">
        <v>0</v>
      </c>
      <c r="L14" s="7">
        <v>14</v>
      </c>
      <c r="M14" s="10">
        <v>0.391</v>
      </c>
      <c r="N14" s="10">
        <v>0.565</v>
      </c>
      <c r="O14" s="10">
        <v>0.609</v>
      </c>
      <c r="P14" s="10">
        <v>1.174</v>
      </c>
      <c r="Q14" s="10">
        <v>0.933</v>
      </c>
      <c r="R14" s="10">
        <v>0.217</v>
      </c>
      <c r="S14" s="11">
        <v>5.5</v>
      </c>
      <c r="T14" s="7">
        <v>0</v>
      </c>
      <c r="U14" s="7">
        <v>4</v>
      </c>
      <c r="V14" s="7">
        <v>1</v>
      </c>
      <c r="W14" s="7">
        <v>6</v>
      </c>
      <c r="X14" s="7">
        <v>4</v>
      </c>
      <c r="Y14" s="10">
        <v>0.667</v>
      </c>
      <c r="Z14" s="7">
        <v>3</v>
      </c>
      <c r="AA14" s="7">
        <v>0</v>
      </c>
    </row>
    <row r="15" spans="1:27" ht="12.75">
      <c r="A15" s="5" t="s">
        <v>126</v>
      </c>
      <c r="C15" s="7">
        <v>7</v>
      </c>
      <c r="D15" s="7">
        <v>16</v>
      </c>
      <c r="E15" s="7">
        <v>5</v>
      </c>
      <c r="F15" s="7">
        <v>5</v>
      </c>
      <c r="G15" s="7">
        <v>0</v>
      </c>
      <c r="H15" s="7">
        <v>0</v>
      </c>
      <c r="I15" s="7">
        <v>1</v>
      </c>
      <c r="J15" s="7">
        <v>0</v>
      </c>
      <c r="K15" s="7">
        <v>1</v>
      </c>
      <c r="L15" s="7">
        <v>8</v>
      </c>
      <c r="M15" s="10">
        <v>0.313</v>
      </c>
      <c r="N15" s="10">
        <v>0.412</v>
      </c>
      <c r="O15" s="10">
        <v>0.5</v>
      </c>
      <c r="P15" s="10">
        <v>0.912</v>
      </c>
      <c r="Q15" s="10">
        <v>0.727</v>
      </c>
      <c r="R15" s="10">
        <v>0.125</v>
      </c>
      <c r="S15" s="11">
        <v>2.5</v>
      </c>
      <c r="T15" s="7">
        <v>0</v>
      </c>
      <c r="U15" s="7">
        <v>1</v>
      </c>
      <c r="V15" s="7">
        <v>0</v>
      </c>
      <c r="W15" s="7">
        <v>3</v>
      </c>
      <c r="X15" s="7">
        <v>0</v>
      </c>
      <c r="Y15" s="10">
        <v>0</v>
      </c>
      <c r="Z15" s="7">
        <v>1</v>
      </c>
      <c r="AA15" s="7">
        <v>0</v>
      </c>
    </row>
    <row r="16" spans="1:27" ht="12.75">
      <c r="A16" s="5" t="s">
        <v>76</v>
      </c>
      <c r="C16" s="7">
        <v>2</v>
      </c>
      <c r="D16" s="7">
        <v>7</v>
      </c>
      <c r="E16" s="7">
        <v>1</v>
      </c>
      <c r="F16" s="7">
        <v>1</v>
      </c>
      <c r="G16" s="7">
        <v>1</v>
      </c>
      <c r="H16" s="7">
        <v>1</v>
      </c>
      <c r="I16" s="7">
        <v>0</v>
      </c>
      <c r="J16" s="7">
        <v>0</v>
      </c>
      <c r="K16" s="7">
        <v>0</v>
      </c>
      <c r="L16" s="7">
        <v>2</v>
      </c>
      <c r="M16" s="10">
        <v>0.143</v>
      </c>
      <c r="N16" s="10">
        <v>0.375</v>
      </c>
      <c r="O16" s="10">
        <v>0.286</v>
      </c>
      <c r="P16" s="10">
        <v>0.661</v>
      </c>
      <c r="Q16" s="10">
        <v>0.286</v>
      </c>
      <c r="R16" s="10">
        <v>0.143</v>
      </c>
      <c r="S16" s="11">
        <v>0.3</v>
      </c>
      <c r="T16" s="7">
        <v>1</v>
      </c>
      <c r="U16" s="7">
        <v>2</v>
      </c>
      <c r="V16" s="7">
        <v>1</v>
      </c>
      <c r="W16" s="7">
        <v>3</v>
      </c>
      <c r="X16" s="7">
        <v>1</v>
      </c>
      <c r="Y16" s="10">
        <v>0.333</v>
      </c>
      <c r="Z16" s="7">
        <v>2</v>
      </c>
      <c r="AA16" s="7">
        <v>0</v>
      </c>
    </row>
    <row r="17" spans="1:27" ht="12.75">
      <c r="A17" s="5" t="s">
        <v>67</v>
      </c>
      <c r="C17" s="7" t="s">
        <v>43</v>
      </c>
      <c r="D17" s="7" t="s">
        <v>43</v>
      </c>
      <c r="E17" s="7" t="s">
        <v>43</v>
      </c>
      <c r="F17" s="7" t="s">
        <v>43</v>
      </c>
      <c r="G17" s="7" t="s">
        <v>43</v>
      </c>
      <c r="H17" s="7" t="s">
        <v>43</v>
      </c>
      <c r="I17" s="7" t="s">
        <v>43</v>
      </c>
      <c r="J17" s="7" t="s">
        <v>43</v>
      </c>
      <c r="K17" s="7" t="s">
        <v>43</v>
      </c>
      <c r="L17" s="7" t="s">
        <v>43</v>
      </c>
      <c r="M17" s="10" t="s">
        <v>43</v>
      </c>
      <c r="N17" s="10" t="s">
        <v>43</v>
      </c>
      <c r="O17" s="10" t="s">
        <v>43</v>
      </c>
      <c r="P17" s="10" t="s">
        <v>43</v>
      </c>
      <c r="Q17" s="10" t="s">
        <v>43</v>
      </c>
      <c r="R17" s="10" t="s">
        <v>43</v>
      </c>
      <c r="S17" s="11" t="s">
        <v>43</v>
      </c>
      <c r="T17" s="7" t="s">
        <v>43</v>
      </c>
      <c r="U17" s="7" t="s">
        <v>43</v>
      </c>
      <c r="V17" s="7" t="s">
        <v>43</v>
      </c>
      <c r="W17" s="7" t="s">
        <v>43</v>
      </c>
      <c r="X17" s="7" t="s">
        <v>43</v>
      </c>
      <c r="Y17" s="10" t="s">
        <v>43</v>
      </c>
      <c r="Z17" s="7" t="s">
        <v>43</v>
      </c>
      <c r="AA17" s="7" t="s">
        <v>43</v>
      </c>
    </row>
    <row r="18" spans="1:27" ht="12.75">
      <c r="A18" s="5" t="s">
        <v>127</v>
      </c>
      <c r="C18" s="7">
        <v>1</v>
      </c>
      <c r="D18" s="7">
        <v>1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1</v>
      </c>
      <c r="M18" s="10">
        <v>1</v>
      </c>
      <c r="N18" s="10">
        <v>1</v>
      </c>
      <c r="O18" s="10">
        <v>1</v>
      </c>
      <c r="P18" s="10">
        <v>2</v>
      </c>
      <c r="Q18" s="10">
        <v>0</v>
      </c>
      <c r="R18" s="10">
        <v>0</v>
      </c>
      <c r="S18" s="11">
        <v>1</v>
      </c>
      <c r="T18" s="7">
        <v>0</v>
      </c>
      <c r="U18" s="7">
        <v>0</v>
      </c>
      <c r="V18" s="7">
        <v>0</v>
      </c>
      <c r="W18" s="7">
        <v>1</v>
      </c>
      <c r="X18" s="7">
        <v>1</v>
      </c>
      <c r="Y18" s="10">
        <v>1</v>
      </c>
      <c r="Z18" s="7">
        <v>0</v>
      </c>
      <c r="AA18" s="7">
        <v>0</v>
      </c>
    </row>
    <row r="19" spans="1:27" ht="12.75">
      <c r="A19" s="5" t="s">
        <v>66</v>
      </c>
      <c r="C19" s="7">
        <v>1</v>
      </c>
      <c r="D19" s="7">
        <v>3</v>
      </c>
      <c r="E19" s="7">
        <v>1</v>
      </c>
      <c r="F19" s="7">
        <v>1</v>
      </c>
      <c r="G19" s="7">
        <v>3</v>
      </c>
      <c r="H19" s="7">
        <v>0</v>
      </c>
      <c r="I19" s="7">
        <v>0</v>
      </c>
      <c r="J19" s="7">
        <v>1</v>
      </c>
      <c r="K19" s="7">
        <v>0</v>
      </c>
      <c r="L19" s="7">
        <v>4</v>
      </c>
      <c r="M19" s="10">
        <v>0.333</v>
      </c>
      <c r="N19" s="10">
        <v>0.333</v>
      </c>
      <c r="O19" s="10">
        <v>1.333</v>
      </c>
      <c r="P19" s="10">
        <v>1.667</v>
      </c>
      <c r="Q19" s="10">
        <v>2</v>
      </c>
      <c r="R19" s="10">
        <v>1</v>
      </c>
      <c r="S19" s="11">
        <v>1.3</v>
      </c>
      <c r="T19" s="7">
        <v>0</v>
      </c>
      <c r="U19" s="7">
        <v>0</v>
      </c>
      <c r="V19" s="7">
        <v>0</v>
      </c>
      <c r="W19" s="7">
        <v>1</v>
      </c>
      <c r="X19" s="7">
        <v>1</v>
      </c>
      <c r="Y19" s="10">
        <v>1</v>
      </c>
      <c r="Z19" s="7">
        <v>1</v>
      </c>
      <c r="AA19" s="7">
        <v>0</v>
      </c>
    </row>
    <row r="20" spans="1:27" s="14" customFormat="1" ht="11.25">
      <c r="A20" s="16" t="s">
        <v>68</v>
      </c>
      <c r="C20" s="14">
        <v>1</v>
      </c>
      <c r="D20" s="14">
        <v>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73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5">
        <v>0</v>
      </c>
      <c r="Z20" s="14">
        <v>1</v>
      </c>
      <c r="AA20" s="14">
        <v>0</v>
      </c>
    </row>
    <row r="21" spans="1:27" ht="12.75">
      <c r="A21" s="5" t="s">
        <v>128</v>
      </c>
      <c r="C21" s="7">
        <v>1</v>
      </c>
      <c r="D21" s="7">
        <v>2</v>
      </c>
      <c r="E21" s="7">
        <v>0</v>
      </c>
      <c r="F21" s="7">
        <v>0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10">
        <v>0</v>
      </c>
      <c r="N21" s="10">
        <v>0.5</v>
      </c>
      <c r="O21" s="10">
        <v>0</v>
      </c>
      <c r="P21" s="10">
        <v>0.5</v>
      </c>
      <c r="Q21" s="10">
        <v>0</v>
      </c>
      <c r="R21" s="10">
        <v>0</v>
      </c>
      <c r="S21" s="11">
        <v>0</v>
      </c>
      <c r="T21" s="7">
        <v>0</v>
      </c>
      <c r="U21" s="7">
        <v>1</v>
      </c>
      <c r="V21" s="7">
        <v>0</v>
      </c>
      <c r="W21" s="7">
        <v>1</v>
      </c>
      <c r="X21" s="7">
        <v>0</v>
      </c>
      <c r="Y21" s="10">
        <v>0</v>
      </c>
      <c r="Z21" s="7">
        <v>0</v>
      </c>
      <c r="AA21" s="7">
        <v>0</v>
      </c>
    </row>
    <row r="22" spans="1:27" s="14" customFormat="1" ht="11.25">
      <c r="A22" s="16" t="s">
        <v>129</v>
      </c>
      <c r="C22" s="14">
        <v>1</v>
      </c>
      <c r="D22" s="14">
        <v>1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73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5">
        <v>0</v>
      </c>
      <c r="Z22" s="14">
        <v>0</v>
      </c>
      <c r="AA22" s="14">
        <v>0</v>
      </c>
    </row>
    <row r="23" spans="13:25" ht="12.75">
      <c r="M23" s="8"/>
      <c r="N23" s="8"/>
      <c r="O23" s="8"/>
      <c r="P23" s="8"/>
      <c r="Q23" s="8"/>
      <c r="R23" s="8"/>
      <c r="S23" s="72"/>
      <c r="Y23" s="8"/>
    </row>
    <row r="24" spans="1:27" s="14" customFormat="1" ht="11.25">
      <c r="A24" s="17" t="s">
        <v>53</v>
      </c>
      <c r="C24" s="14">
        <v>7</v>
      </c>
      <c r="D24" s="14">
        <v>223</v>
      </c>
      <c r="E24" s="14">
        <v>56</v>
      </c>
      <c r="F24" s="14">
        <v>103</v>
      </c>
      <c r="G24" s="14">
        <v>56</v>
      </c>
      <c r="H24" s="14">
        <v>13</v>
      </c>
      <c r="I24" s="14">
        <v>4</v>
      </c>
      <c r="J24" s="14">
        <v>7</v>
      </c>
      <c r="K24" s="14">
        <v>11</v>
      </c>
      <c r="L24" s="14">
        <v>156</v>
      </c>
      <c r="M24" s="15">
        <v>0.462</v>
      </c>
      <c r="N24" s="15">
        <v>0.547</v>
      </c>
      <c r="O24" s="15">
        <v>0.7</v>
      </c>
      <c r="P24" s="15">
        <v>1.246</v>
      </c>
      <c r="Q24" s="15">
        <v>1.248</v>
      </c>
      <c r="R24" s="15">
        <v>0.188</v>
      </c>
      <c r="S24" s="73" t="s">
        <v>54</v>
      </c>
      <c r="T24" s="14">
        <v>2</v>
      </c>
      <c r="U24" s="14">
        <v>15</v>
      </c>
      <c r="V24" s="14">
        <v>5</v>
      </c>
      <c r="W24" s="14">
        <v>82</v>
      </c>
      <c r="X24" s="14">
        <v>46</v>
      </c>
      <c r="Y24" s="15">
        <v>0.561</v>
      </c>
      <c r="Z24" s="14">
        <v>44</v>
      </c>
      <c r="AA24" s="14">
        <v>0</v>
      </c>
    </row>
  </sheetData>
  <printOptions/>
  <pageMargins left="0.25" right="0.25" top="0.07013888888888889" bottom="0.4597222222222222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2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2" bestFit="1" customWidth="1"/>
    <col min="2" max="2" width="2.7109375" style="2" customWidth="1"/>
    <col min="3" max="12" width="4.57421875" style="2" customWidth="1"/>
    <col min="13" max="18" width="5.57421875" style="2" customWidth="1"/>
    <col min="19" max="19" width="5.7109375" style="2" customWidth="1"/>
    <col min="20" max="24" width="4.28125" style="2" customWidth="1"/>
    <col min="25" max="25" width="5.28125" style="2" customWidth="1"/>
    <col min="26" max="26" width="4.140625" style="2" customWidth="1"/>
    <col min="27" max="27" width="6.7109375" style="2" customWidth="1"/>
    <col min="28" max="16384" width="11.421875" style="2" customWidth="1"/>
  </cols>
  <sheetData>
    <row r="2" ht="15.75">
      <c r="A2" s="1" t="s">
        <v>175</v>
      </c>
    </row>
    <row r="4" spans="1:27" ht="12.75">
      <c r="A4" s="3" t="s">
        <v>0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23</v>
      </c>
      <c r="Y4" s="9" t="s">
        <v>24</v>
      </c>
      <c r="Z4" s="4" t="s">
        <v>25</v>
      </c>
      <c r="AA4" s="4" t="s">
        <v>26</v>
      </c>
    </row>
    <row r="5" spans="1:27" ht="12.75">
      <c r="A5" s="5" t="s">
        <v>76</v>
      </c>
      <c r="C5" s="7">
        <v>9</v>
      </c>
      <c r="D5" s="7">
        <v>36</v>
      </c>
      <c r="E5" s="7">
        <v>12</v>
      </c>
      <c r="F5" s="7">
        <v>26</v>
      </c>
      <c r="G5" s="7">
        <v>19</v>
      </c>
      <c r="H5" s="7">
        <v>3</v>
      </c>
      <c r="I5" s="7">
        <v>1</v>
      </c>
      <c r="J5" s="7">
        <v>5</v>
      </c>
      <c r="K5" s="7">
        <v>1</v>
      </c>
      <c r="L5" s="7">
        <v>47</v>
      </c>
      <c r="M5" s="10">
        <v>0.722</v>
      </c>
      <c r="N5" s="10">
        <v>0.757</v>
      </c>
      <c r="O5" s="10">
        <v>1.306</v>
      </c>
      <c r="P5" s="10">
        <v>2.062</v>
      </c>
      <c r="Q5" s="10">
        <v>4.7</v>
      </c>
      <c r="R5" s="10">
        <v>0.556</v>
      </c>
      <c r="S5" s="11">
        <v>33.6</v>
      </c>
      <c r="T5" s="7">
        <v>0</v>
      </c>
      <c r="U5" s="7">
        <v>1</v>
      </c>
      <c r="V5" s="7">
        <v>0</v>
      </c>
      <c r="W5" s="7">
        <v>16</v>
      </c>
      <c r="X5" s="7">
        <v>12</v>
      </c>
      <c r="Y5" s="10">
        <v>0.75</v>
      </c>
      <c r="Z5" s="7">
        <v>4</v>
      </c>
      <c r="AA5" s="7">
        <v>2</v>
      </c>
    </row>
    <row r="6" spans="1:27" ht="12.75">
      <c r="A6" s="5" t="s">
        <v>62</v>
      </c>
      <c r="C6" s="7">
        <v>9</v>
      </c>
      <c r="D6" s="7">
        <v>30</v>
      </c>
      <c r="E6" s="7">
        <v>15</v>
      </c>
      <c r="F6" s="7">
        <v>19</v>
      </c>
      <c r="G6" s="7">
        <v>18</v>
      </c>
      <c r="H6" s="7">
        <v>3</v>
      </c>
      <c r="I6" s="7">
        <v>0</v>
      </c>
      <c r="J6" s="7">
        <v>2</v>
      </c>
      <c r="K6" s="7">
        <v>6</v>
      </c>
      <c r="L6" s="7">
        <v>34</v>
      </c>
      <c r="M6" s="10">
        <v>0.633</v>
      </c>
      <c r="N6" s="10">
        <v>0.676</v>
      </c>
      <c r="O6" s="10">
        <v>1.133</v>
      </c>
      <c r="P6" s="10">
        <v>1.809</v>
      </c>
      <c r="Q6" s="10">
        <v>3.091</v>
      </c>
      <c r="R6" s="10">
        <v>0.3</v>
      </c>
      <c r="S6" s="11">
        <v>19.4</v>
      </c>
      <c r="T6" s="7">
        <v>1</v>
      </c>
      <c r="U6" s="7">
        <v>0</v>
      </c>
      <c r="V6" s="7">
        <v>0</v>
      </c>
      <c r="W6" s="7">
        <v>18</v>
      </c>
      <c r="X6" s="7">
        <v>13</v>
      </c>
      <c r="Y6" s="10">
        <v>0.722</v>
      </c>
      <c r="Z6" s="7">
        <v>6</v>
      </c>
      <c r="AA6" s="7">
        <v>0</v>
      </c>
    </row>
    <row r="7" spans="1:27" ht="12.75">
      <c r="A7" s="5" t="s">
        <v>126</v>
      </c>
      <c r="C7" s="7">
        <v>9</v>
      </c>
      <c r="D7" s="7">
        <v>32</v>
      </c>
      <c r="E7" s="7">
        <v>12</v>
      </c>
      <c r="F7" s="7">
        <v>20</v>
      </c>
      <c r="G7" s="7">
        <v>4</v>
      </c>
      <c r="H7" s="7">
        <v>0</v>
      </c>
      <c r="I7" s="7">
        <v>1</v>
      </c>
      <c r="J7" s="7">
        <v>0</v>
      </c>
      <c r="K7" s="7">
        <v>2</v>
      </c>
      <c r="L7" s="7">
        <v>24</v>
      </c>
      <c r="M7" s="10">
        <v>0.625</v>
      </c>
      <c r="N7" s="10">
        <v>0.765</v>
      </c>
      <c r="O7" s="10">
        <v>0.75</v>
      </c>
      <c r="P7" s="10">
        <v>1.515</v>
      </c>
      <c r="Q7" s="10">
        <v>2</v>
      </c>
      <c r="R7" s="10">
        <v>0.063</v>
      </c>
      <c r="S7" s="11">
        <v>14.2</v>
      </c>
      <c r="T7" s="7">
        <v>0</v>
      </c>
      <c r="U7" s="7">
        <v>4</v>
      </c>
      <c r="V7" s="7">
        <v>0</v>
      </c>
      <c r="W7" s="7">
        <v>13</v>
      </c>
      <c r="X7" s="7">
        <v>8</v>
      </c>
      <c r="Y7" s="10">
        <v>0.615</v>
      </c>
      <c r="Z7" s="7">
        <v>6</v>
      </c>
      <c r="AA7" s="7">
        <v>0</v>
      </c>
    </row>
    <row r="8" spans="1:27" ht="12.75">
      <c r="A8" s="5" t="s">
        <v>56</v>
      </c>
      <c r="C8" s="7">
        <v>5</v>
      </c>
      <c r="D8" s="7">
        <v>18</v>
      </c>
      <c r="E8" s="7">
        <v>6</v>
      </c>
      <c r="F8" s="7">
        <v>11</v>
      </c>
      <c r="G8" s="7">
        <v>6</v>
      </c>
      <c r="H8" s="7">
        <v>1</v>
      </c>
      <c r="I8" s="7">
        <v>0</v>
      </c>
      <c r="J8" s="7">
        <v>2</v>
      </c>
      <c r="K8" s="7">
        <v>0</v>
      </c>
      <c r="L8" s="7">
        <v>18</v>
      </c>
      <c r="M8" s="10">
        <v>0.611</v>
      </c>
      <c r="N8" s="10">
        <v>0.632</v>
      </c>
      <c r="O8" s="10">
        <v>1</v>
      </c>
      <c r="P8" s="10">
        <v>1.632</v>
      </c>
      <c r="Q8" s="10">
        <v>2.571</v>
      </c>
      <c r="R8" s="10">
        <v>0.389</v>
      </c>
      <c r="S8" s="11">
        <v>11</v>
      </c>
      <c r="T8" s="7">
        <v>1</v>
      </c>
      <c r="U8" s="7">
        <v>1</v>
      </c>
      <c r="V8" s="7">
        <v>0</v>
      </c>
      <c r="W8" s="7">
        <v>5</v>
      </c>
      <c r="X8" s="7">
        <v>3</v>
      </c>
      <c r="Y8" s="10">
        <v>0.6</v>
      </c>
      <c r="Z8" s="7">
        <v>2</v>
      </c>
      <c r="AA8" s="7">
        <v>0</v>
      </c>
    </row>
    <row r="9" spans="1:27" ht="12.75">
      <c r="A9" s="5" t="s">
        <v>64</v>
      </c>
      <c r="C9" s="7">
        <v>8</v>
      </c>
      <c r="D9" s="7">
        <v>28</v>
      </c>
      <c r="E9" s="7">
        <v>11</v>
      </c>
      <c r="F9" s="7">
        <v>17</v>
      </c>
      <c r="G9" s="7">
        <v>16</v>
      </c>
      <c r="H9" s="7">
        <v>2</v>
      </c>
      <c r="I9" s="7">
        <v>1</v>
      </c>
      <c r="J9" s="7">
        <v>1</v>
      </c>
      <c r="K9" s="7">
        <v>2</v>
      </c>
      <c r="L9" s="7">
        <v>26</v>
      </c>
      <c r="M9" s="10">
        <v>0.607</v>
      </c>
      <c r="N9" s="10">
        <v>0.594</v>
      </c>
      <c r="O9" s="10">
        <v>0.929</v>
      </c>
      <c r="P9" s="10">
        <v>1.522</v>
      </c>
      <c r="Q9" s="10">
        <v>2.364</v>
      </c>
      <c r="R9" s="10">
        <v>0.25</v>
      </c>
      <c r="S9" s="11">
        <v>15.2</v>
      </c>
      <c r="T9" s="7">
        <v>2</v>
      </c>
      <c r="U9" s="7">
        <v>0</v>
      </c>
      <c r="V9" s="7">
        <v>0</v>
      </c>
      <c r="W9" s="7">
        <v>13</v>
      </c>
      <c r="X9" s="7">
        <v>10</v>
      </c>
      <c r="Y9" s="10">
        <v>0.769</v>
      </c>
      <c r="Z9" s="7">
        <v>3</v>
      </c>
      <c r="AA9" s="7">
        <v>1</v>
      </c>
    </row>
    <row r="10" spans="1:27" ht="12.75">
      <c r="A10" s="5" t="s">
        <v>58</v>
      </c>
      <c r="C10" s="7">
        <v>9</v>
      </c>
      <c r="D10" s="7">
        <v>31</v>
      </c>
      <c r="E10" s="7">
        <v>16</v>
      </c>
      <c r="F10" s="7">
        <v>18</v>
      </c>
      <c r="G10" s="7">
        <v>12</v>
      </c>
      <c r="H10" s="7">
        <v>0</v>
      </c>
      <c r="I10" s="7">
        <v>0</v>
      </c>
      <c r="J10" s="7">
        <v>1</v>
      </c>
      <c r="K10" s="7">
        <v>4</v>
      </c>
      <c r="L10" s="7">
        <v>25</v>
      </c>
      <c r="M10" s="10">
        <v>0.581</v>
      </c>
      <c r="N10" s="10">
        <v>0.649</v>
      </c>
      <c r="O10" s="10">
        <v>0.806</v>
      </c>
      <c r="P10" s="10">
        <v>1.455</v>
      </c>
      <c r="Q10" s="10">
        <v>1.923</v>
      </c>
      <c r="R10" s="10">
        <v>0.097</v>
      </c>
      <c r="S10" s="11">
        <v>13.2</v>
      </c>
      <c r="T10" s="7">
        <v>2</v>
      </c>
      <c r="U10" s="7">
        <v>2</v>
      </c>
      <c r="V10" s="7">
        <v>0</v>
      </c>
      <c r="W10" s="7">
        <v>18</v>
      </c>
      <c r="X10" s="7">
        <v>13</v>
      </c>
      <c r="Y10" s="10">
        <v>0.722</v>
      </c>
      <c r="Z10" s="7">
        <v>6</v>
      </c>
      <c r="AA10" s="7">
        <v>1</v>
      </c>
    </row>
    <row r="11" spans="1:27" ht="12.75">
      <c r="A11" s="5" t="s">
        <v>65</v>
      </c>
      <c r="C11" s="7">
        <v>9</v>
      </c>
      <c r="D11" s="7">
        <v>39</v>
      </c>
      <c r="E11" s="7">
        <v>12</v>
      </c>
      <c r="F11" s="7">
        <v>22</v>
      </c>
      <c r="G11" s="7">
        <v>8</v>
      </c>
      <c r="H11" s="7">
        <v>0</v>
      </c>
      <c r="I11" s="7">
        <v>1</v>
      </c>
      <c r="J11" s="7">
        <v>1</v>
      </c>
      <c r="K11" s="7">
        <v>0</v>
      </c>
      <c r="L11" s="7">
        <v>27</v>
      </c>
      <c r="M11" s="10">
        <v>0.564</v>
      </c>
      <c r="N11" s="10">
        <v>0.615</v>
      </c>
      <c r="O11" s="10">
        <v>0.692</v>
      </c>
      <c r="P11" s="10">
        <v>1.308</v>
      </c>
      <c r="Q11" s="10">
        <v>1.5</v>
      </c>
      <c r="R11" s="10">
        <v>0.128</v>
      </c>
      <c r="S11" s="11">
        <v>15.2</v>
      </c>
      <c r="T11" s="7">
        <v>0</v>
      </c>
      <c r="U11" s="7">
        <v>2</v>
      </c>
      <c r="V11" s="7">
        <v>1</v>
      </c>
      <c r="W11" s="7">
        <v>16</v>
      </c>
      <c r="X11" s="7">
        <v>9</v>
      </c>
      <c r="Y11" s="10">
        <v>0.563</v>
      </c>
      <c r="Z11" s="7">
        <v>7</v>
      </c>
      <c r="AA11" s="7">
        <v>0</v>
      </c>
    </row>
    <row r="12" spans="1:27" ht="12.75">
      <c r="A12" s="5" t="s">
        <v>173</v>
      </c>
      <c r="C12" s="7">
        <v>2</v>
      </c>
      <c r="D12" s="7">
        <v>9</v>
      </c>
      <c r="E12" s="7">
        <v>1</v>
      </c>
      <c r="F12" s="7">
        <v>5</v>
      </c>
      <c r="G12" s="7">
        <v>3</v>
      </c>
      <c r="H12" s="7">
        <v>0</v>
      </c>
      <c r="I12" s="7">
        <v>0</v>
      </c>
      <c r="J12" s="7">
        <v>1</v>
      </c>
      <c r="K12" s="7">
        <v>0</v>
      </c>
      <c r="L12" s="7">
        <v>8</v>
      </c>
      <c r="M12" s="10">
        <v>0.556</v>
      </c>
      <c r="N12" s="10">
        <v>0.556</v>
      </c>
      <c r="O12" s="10">
        <v>0.889</v>
      </c>
      <c r="P12" s="10">
        <v>1.444</v>
      </c>
      <c r="Q12" s="10">
        <v>2</v>
      </c>
      <c r="R12" s="10">
        <v>0.333</v>
      </c>
      <c r="S12" s="11">
        <v>4.4</v>
      </c>
      <c r="T12" s="7">
        <v>0</v>
      </c>
      <c r="U12" s="7">
        <v>0</v>
      </c>
      <c r="V12" s="7">
        <v>0</v>
      </c>
      <c r="W12" s="7">
        <v>4</v>
      </c>
      <c r="X12" s="7">
        <v>3</v>
      </c>
      <c r="Y12" s="10">
        <v>0.75</v>
      </c>
      <c r="Z12" s="7">
        <v>1</v>
      </c>
      <c r="AA12" s="7">
        <v>0</v>
      </c>
    </row>
    <row r="13" spans="1:27" ht="12.75">
      <c r="A13" s="5" t="s">
        <v>59</v>
      </c>
      <c r="C13" s="7">
        <v>9</v>
      </c>
      <c r="D13" s="7">
        <v>34</v>
      </c>
      <c r="E13" s="7">
        <v>10</v>
      </c>
      <c r="F13" s="7">
        <v>17</v>
      </c>
      <c r="G13" s="7">
        <v>9</v>
      </c>
      <c r="H13" s="7">
        <v>2</v>
      </c>
      <c r="I13" s="7">
        <v>2</v>
      </c>
      <c r="J13" s="7">
        <v>2</v>
      </c>
      <c r="K13" s="7">
        <v>0</v>
      </c>
      <c r="L13" s="7">
        <v>29</v>
      </c>
      <c r="M13" s="10">
        <v>0.5</v>
      </c>
      <c r="N13" s="10">
        <v>0.472</v>
      </c>
      <c r="O13" s="10">
        <v>0.853</v>
      </c>
      <c r="P13" s="10">
        <v>1.325</v>
      </c>
      <c r="Q13" s="10">
        <v>1.706</v>
      </c>
      <c r="R13" s="10">
        <v>0.353</v>
      </c>
      <c r="S13" s="11">
        <v>14.5</v>
      </c>
      <c r="T13" s="7">
        <v>2</v>
      </c>
      <c r="U13" s="7">
        <v>0</v>
      </c>
      <c r="V13" s="7">
        <v>0</v>
      </c>
      <c r="W13" s="7">
        <v>14</v>
      </c>
      <c r="X13" s="7">
        <v>9</v>
      </c>
      <c r="Y13" s="10">
        <v>0.643</v>
      </c>
      <c r="Z13" s="7">
        <v>6</v>
      </c>
      <c r="AA13" s="7">
        <v>0</v>
      </c>
    </row>
    <row r="14" spans="1:27" ht="12.75">
      <c r="A14" s="5" t="s">
        <v>63</v>
      </c>
      <c r="C14" s="7">
        <v>5</v>
      </c>
      <c r="D14" s="7">
        <v>18</v>
      </c>
      <c r="E14" s="7">
        <v>6</v>
      </c>
      <c r="F14" s="7">
        <v>9</v>
      </c>
      <c r="G14" s="7">
        <v>5</v>
      </c>
      <c r="H14" s="7">
        <v>1</v>
      </c>
      <c r="I14" s="7">
        <v>0</v>
      </c>
      <c r="J14" s="7">
        <v>0</v>
      </c>
      <c r="K14" s="7">
        <v>2</v>
      </c>
      <c r="L14" s="7">
        <v>12</v>
      </c>
      <c r="M14" s="10">
        <v>0.5</v>
      </c>
      <c r="N14" s="10">
        <v>0.55</v>
      </c>
      <c r="O14" s="10">
        <v>0.667</v>
      </c>
      <c r="P14" s="10">
        <v>1.217</v>
      </c>
      <c r="Q14" s="10">
        <v>1.333</v>
      </c>
      <c r="R14" s="10">
        <v>0.056</v>
      </c>
      <c r="S14" s="11">
        <v>5.5</v>
      </c>
      <c r="T14" s="7">
        <v>0</v>
      </c>
      <c r="U14" s="7">
        <v>0</v>
      </c>
      <c r="V14" s="7">
        <v>0</v>
      </c>
      <c r="W14" s="7">
        <v>8</v>
      </c>
      <c r="X14" s="7">
        <v>5</v>
      </c>
      <c r="Y14" s="10">
        <v>0.625</v>
      </c>
      <c r="Z14" s="7">
        <v>2</v>
      </c>
      <c r="AA14" s="7">
        <v>0</v>
      </c>
    </row>
    <row r="15" spans="1:27" ht="12.75">
      <c r="A15" s="5" t="s">
        <v>60</v>
      </c>
      <c r="C15" s="7">
        <v>7</v>
      </c>
      <c r="D15" s="7">
        <v>24</v>
      </c>
      <c r="E15" s="7">
        <v>5</v>
      </c>
      <c r="F15" s="7">
        <v>11</v>
      </c>
      <c r="G15" s="7">
        <v>12</v>
      </c>
      <c r="H15" s="7">
        <v>0</v>
      </c>
      <c r="I15" s="7">
        <v>0</v>
      </c>
      <c r="J15" s="7">
        <v>1</v>
      </c>
      <c r="K15" s="7">
        <v>0</v>
      </c>
      <c r="L15" s="7">
        <v>14</v>
      </c>
      <c r="M15" s="10">
        <v>0.458</v>
      </c>
      <c r="N15" s="10">
        <v>0.462</v>
      </c>
      <c r="O15" s="10">
        <v>0.583</v>
      </c>
      <c r="P15" s="10">
        <v>1.045</v>
      </c>
      <c r="Q15" s="10">
        <v>1.077</v>
      </c>
      <c r="R15" s="10">
        <v>0.125</v>
      </c>
      <c r="S15" s="11">
        <v>6.4</v>
      </c>
      <c r="T15" s="7">
        <v>2</v>
      </c>
      <c r="U15" s="7">
        <v>1</v>
      </c>
      <c r="V15" s="7">
        <v>0</v>
      </c>
      <c r="W15" s="7">
        <v>13</v>
      </c>
      <c r="X15" s="7">
        <v>7</v>
      </c>
      <c r="Y15" s="10">
        <v>0.538</v>
      </c>
      <c r="Z15" s="7">
        <v>3</v>
      </c>
      <c r="AA15" s="7">
        <v>0</v>
      </c>
    </row>
    <row r="16" spans="1:27" ht="12.75">
      <c r="A16" s="5" t="s">
        <v>57</v>
      </c>
      <c r="C16" s="7">
        <v>9</v>
      </c>
      <c r="D16" s="7">
        <v>33</v>
      </c>
      <c r="E16" s="7">
        <v>13</v>
      </c>
      <c r="F16" s="7">
        <v>15</v>
      </c>
      <c r="G16" s="7">
        <v>6</v>
      </c>
      <c r="H16" s="7">
        <v>0</v>
      </c>
      <c r="I16" s="7">
        <v>0</v>
      </c>
      <c r="J16" s="7">
        <v>0</v>
      </c>
      <c r="K16" s="7">
        <v>2</v>
      </c>
      <c r="L16" s="7">
        <v>17</v>
      </c>
      <c r="M16" s="10">
        <v>0.455</v>
      </c>
      <c r="N16" s="10">
        <v>0.571</v>
      </c>
      <c r="O16" s="10">
        <v>0.515</v>
      </c>
      <c r="P16" s="10">
        <v>1.087</v>
      </c>
      <c r="Q16" s="10">
        <v>0.81</v>
      </c>
      <c r="R16" s="10">
        <v>0</v>
      </c>
      <c r="S16" s="11">
        <v>7.3</v>
      </c>
      <c r="T16" s="7">
        <v>0</v>
      </c>
      <c r="U16" s="7">
        <v>3</v>
      </c>
      <c r="V16" s="7">
        <v>3</v>
      </c>
      <c r="W16" s="7">
        <v>15</v>
      </c>
      <c r="X16" s="7">
        <v>7</v>
      </c>
      <c r="Y16" s="10">
        <v>0.467</v>
      </c>
      <c r="Z16" s="7">
        <v>3</v>
      </c>
      <c r="AA16" s="7">
        <v>0</v>
      </c>
    </row>
    <row r="17" spans="1:27" ht="12.75">
      <c r="A17" s="5" t="s">
        <v>174</v>
      </c>
      <c r="C17" s="7">
        <v>4</v>
      </c>
      <c r="D17" s="7">
        <v>12</v>
      </c>
      <c r="E17" s="7">
        <v>4</v>
      </c>
      <c r="F17" s="7">
        <v>4</v>
      </c>
      <c r="G17" s="7">
        <v>5</v>
      </c>
      <c r="H17" s="7">
        <v>0</v>
      </c>
      <c r="I17" s="7">
        <v>0</v>
      </c>
      <c r="J17" s="7">
        <v>1</v>
      </c>
      <c r="K17" s="7">
        <v>0</v>
      </c>
      <c r="L17" s="7">
        <v>7</v>
      </c>
      <c r="M17" s="10">
        <v>0.333</v>
      </c>
      <c r="N17" s="10">
        <v>0.308</v>
      </c>
      <c r="O17" s="10">
        <v>0.583</v>
      </c>
      <c r="P17" s="10">
        <v>0.891</v>
      </c>
      <c r="Q17" s="10">
        <v>0.875</v>
      </c>
      <c r="R17" s="10">
        <v>0.25</v>
      </c>
      <c r="S17" s="11">
        <v>2.3</v>
      </c>
      <c r="T17" s="7">
        <v>1</v>
      </c>
      <c r="U17" s="7">
        <v>0</v>
      </c>
      <c r="V17" s="7">
        <v>0</v>
      </c>
      <c r="W17" s="7">
        <v>5</v>
      </c>
      <c r="X17" s="7">
        <v>2</v>
      </c>
      <c r="Y17" s="10">
        <v>0.4</v>
      </c>
      <c r="Z17" s="7">
        <v>5</v>
      </c>
      <c r="AA17" s="7">
        <v>1</v>
      </c>
    </row>
    <row r="18" spans="1:27" ht="12.75">
      <c r="A18" s="5" t="s">
        <v>67</v>
      </c>
      <c r="C18" s="7" t="s">
        <v>43</v>
      </c>
      <c r="D18" s="7" t="s">
        <v>43</v>
      </c>
      <c r="E18" s="7" t="s">
        <v>43</v>
      </c>
      <c r="F18" s="7" t="s">
        <v>43</v>
      </c>
      <c r="G18" s="7" t="s">
        <v>43</v>
      </c>
      <c r="H18" s="7" t="s">
        <v>43</v>
      </c>
      <c r="I18" s="7" t="s">
        <v>43</v>
      </c>
      <c r="J18" s="7" t="s">
        <v>43</v>
      </c>
      <c r="K18" s="7" t="s">
        <v>43</v>
      </c>
      <c r="L18" s="7" t="s">
        <v>43</v>
      </c>
      <c r="M18" s="10" t="s">
        <v>43</v>
      </c>
      <c r="N18" s="10" t="s">
        <v>43</v>
      </c>
      <c r="O18" s="10" t="s">
        <v>43</v>
      </c>
      <c r="P18" s="10" t="s">
        <v>43</v>
      </c>
      <c r="Q18" s="10" t="s">
        <v>43</v>
      </c>
      <c r="R18" s="10" t="s">
        <v>43</v>
      </c>
      <c r="S18" s="11" t="s">
        <v>43</v>
      </c>
      <c r="T18" s="7" t="s">
        <v>43</v>
      </c>
      <c r="U18" s="7" t="s">
        <v>43</v>
      </c>
      <c r="V18" s="7" t="s">
        <v>43</v>
      </c>
      <c r="W18" s="7" t="s">
        <v>43</v>
      </c>
      <c r="X18" s="7" t="s">
        <v>43</v>
      </c>
      <c r="Y18" s="10" t="s">
        <v>43</v>
      </c>
      <c r="Z18" s="7" t="s">
        <v>43</v>
      </c>
      <c r="AA18" s="7" t="s">
        <v>43</v>
      </c>
    </row>
    <row r="19" spans="1:27" ht="12.75">
      <c r="A19" s="5" t="s">
        <v>68</v>
      </c>
      <c r="C19" s="7">
        <v>1</v>
      </c>
      <c r="D19" s="7">
        <v>3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1">
        <v>0</v>
      </c>
      <c r="T19" s="7">
        <v>0</v>
      </c>
      <c r="U19" s="7">
        <v>0</v>
      </c>
      <c r="V19" s="7">
        <v>0</v>
      </c>
      <c r="W19" s="7">
        <v>1</v>
      </c>
      <c r="X19" s="7">
        <v>0</v>
      </c>
      <c r="Y19" s="10">
        <v>0</v>
      </c>
      <c r="Z19" s="7">
        <v>1</v>
      </c>
      <c r="AA19" s="7">
        <v>0</v>
      </c>
    </row>
    <row r="20" spans="13:25" ht="12.75">
      <c r="M20" s="8"/>
      <c r="N20" s="8"/>
      <c r="O20" s="8"/>
      <c r="P20" s="8"/>
      <c r="Q20" s="8"/>
      <c r="R20" s="8"/>
      <c r="S20" s="72"/>
      <c r="Y20" s="8"/>
    </row>
    <row r="21" spans="1:27" s="14" customFormat="1" ht="11.25">
      <c r="A21" s="17" t="s">
        <v>53</v>
      </c>
      <c r="C21" s="14">
        <v>9</v>
      </c>
      <c r="D21" s="14">
        <v>347</v>
      </c>
      <c r="E21" s="14">
        <v>123</v>
      </c>
      <c r="F21" s="14">
        <v>194</v>
      </c>
      <c r="G21" s="14">
        <v>123</v>
      </c>
      <c r="H21" s="14">
        <v>12</v>
      </c>
      <c r="I21" s="14">
        <v>6</v>
      </c>
      <c r="J21" s="14">
        <v>17</v>
      </c>
      <c r="K21" s="14">
        <v>19</v>
      </c>
      <c r="L21" s="14">
        <v>288</v>
      </c>
      <c r="M21" s="15">
        <v>0.559</v>
      </c>
      <c r="N21" s="15">
        <v>0.602</v>
      </c>
      <c r="O21" s="15">
        <v>0.83</v>
      </c>
      <c r="P21" s="15">
        <v>1.432</v>
      </c>
      <c r="Q21" s="15">
        <v>1.834</v>
      </c>
      <c r="R21" s="15">
        <v>0.216</v>
      </c>
      <c r="S21" s="73" t="s">
        <v>54</v>
      </c>
      <c r="T21" s="14">
        <v>11</v>
      </c>
      <c r="U21" s="14">
        <v>14</v>
      </c>
      <c r="V21" s="14">
        <v>4</v>
      </c>
      <c r="W21" s="14">
        <v>159</v>
      </c>
      <c r="X21" s="14">
        <v>101</v>
      </c>
      <c r="Y21" s="15">
        <v>0.635</v>
      </c>
      <c r="Z21" s="14">
        <v>55</v>
      </c>
      <c r="AA21" s="14">
        <v>5</v>
      </c>
    </row>
  </sheetData>
  <printOptions/>
  <pageMargins left="0.25" right="0.25" top="0.07013888888888889" bottom="0.4597222222222222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19"/>
  <sheetViews>
    <sheetView workbookViewId="0" topLeftCell="A1">
      <selection activeCell="A1" sqref="A1"/>
    </sheetView>
  </sheetViews>
  <sheetFormatPr defaultColWidth="9.140625" defaultRowHeight="12.75"/>
  <cols>
    <col min="1" max="1" width="12.28125" style="2" bestFit="1" customWidth="1"/>
    <col min="2" max="2" width="2.7109375" style="2" customWidth="1"/>
    <col min="3" max="12" width="4.57421875" style="2" customWidth="1"/>
    <col min="13" max="18" width="5.57421875" style="2" customWidth="1"/>
    <col min="19" max="19" width="5.7109375" style="2" customWidth="1"/>
    <col min="20" max="24" width="4.28125" style="2" customWidth="1"/>
    <col min="25" max="25" width="5.28125" style="2" customWidth="1"/>
    <col min="26" max="26" width="4.140625" style="2" customWidth="1"/>
    <col min="27" max="27" width="6.7109375" style="2" customWidth="1"/>
    <col min="28" max="16384" width="11.421875" style="2" customWidth="1"/>
  </cols>
  <sheetData>
    <row r="2" ht="15.75">
      <c r="A2" s="1" t="s">
        <v>295</v>
      </c>
    </row>
    <row r="4" spans="1:27" ht="12.75">
      <c r="A4" s="3" t="s">
        <v>0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9" t="s">
        <v>12</v>
      </c>
      <c r="N4" s="9" t="s">
        <v>14</v>
      </c>
      <c r="O4" s="9" t="s">
        <v>282</v>
      </c>
      <c r="P4" s="9" t="s">
        <v>15</v>
      </c>
      <c r="Q4" s="9" t="s">
        <v>16</v>
      </c>
      <c r="R4" s="9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23</v>
      </c>
      <c r="Y4" s="9" t="s">
        <v>24</v>
      </c>
      <c r="Z4" s="4" t="s">
        <v>25</v>
      </c>
      <c r="AA4" s="4" t="s">
        <v>26</v>
      </c>
    </row>
    <row r="5" spans="1:27" ht="12.75">
      <c r="A5" s="5" t="s">
        <v>65</v>
      </c>
      <c r="C5" s="7" t="s">
        <v>183</v>
      </c>
      <c r="D5" s="7" t="s">
        <v>211</v>
      </c>
      <c r="E5" s="7" t="s">
        <v>197</v>
      </c>
      <c r="F5" s="7" t="s">
        <v>180</v>
      </c>
      <c r="G5" s="7" t="s">
        <v>197</v>
      </c>
      <c r="H5" s="7" t="s">
        <v>182</v>
      </c>
      <c r="I5" s="7" t="s">
        <v>185</v>
      </c>
      <c r="J5" s="7" t="s">
        <v>181</v>
      </c>
      <c r="K5" s="7" t="s">
        <v>181</v>
      </c>
      <c r="L5" s="7" t="s">
        <v>208</v>
      </c>
      <c r="M5" s="10" t="s">
        <v>221</v>
      </c>
      <c r="N5" s="10" t="s">
        <v>222</v>
      </c>
      <c r="O5" s="10" t="s">
        <v>217</v>
      </c>
      <c r="P5" s="10" t="s">
        <v>223</v>
      </c>
      <c r="Q5" s="10" t="s">
        <v>224</v>
      </c>
      <c r="R5" s="10" t="s">
        <v>225</v>
      </c>
      <c r="S5" s="11" t="s">
        <v>226</v>
      </c>
      <c r="T5" s="7" t="s">
        <v>204</v>
      </c>
      <c r="U5" s="7" t="s">
        <v>204</v>
      </c>
      <c r="V5" s="7" t="s">
        <v>184</v>
      </c>
      <c r="W5" s="7" t="s">
        <v>192</v>
      </c>
      <c r="X5" s="7" t="s">
        <v>187</v>
      </c>
      <c r="Y5" s="10" t="s">
        <v>227</v>
      </c>
      <c r="Z5" s="7" t="s">
        <v>181</v>
      </c>
      <c r="AA5" s="7" t="s">
        <v>182</v>
      </c>
    </row>
    <row r="6" spans="1:27" ht="12.75">
      <c r="A6" s="5" t="s">
        <v>59</v>
      </c>
      <c r="C6" s="7" t="s">
        <v>183</v>
      </c>
      <c r="D6" s="7" t="s">
        <v>188</v>
      </c>
      <c r="E6" s="7" t="s">
        <v>179</v>
      </c>
      <c r="F6" s="7" t="s">
        <v>199</v>
      </c>
      <c r="G6" s="7" t="s">
        <v>205</v>
      </c>
      <c r="H6" s="7" t="s">
        <v>182</v>
      </c>
      <c r="I6" s="7" t="s">
        <v>204</v>
      </c>
      <c r="J6" s="7" t="s">
        <v>184</v>
      </c>
      <c r="K6" s="7" t="s">
        <v>181</v>
      </c>
      <c r="L6" s="7" t="s">
        <v>198</v>
      </c>
      <c r="M6" s="10" t="s">
        <v>216</v>
      </c>
      <c r="N6" s="10" t="s">
        <v>228</v>
      </c>
      <c r="O6" s="10" t="s">
        <v>202</v>
      </c>
      <c r="P6" s="10" t="s">
        <v>229</v>
      </c>
      <c r="Q6" s="10" t="s">
        <v>230</v>
      </c>
      <c r="R6" s="10" t="s">
        <v>231</v>
      </c>
      <c r="S6" s="11" t="s">
        <v>232</v>
      </c>
      <c r="T6" s="7" t="s">
        <v>184</v>
      </c>
      <c r="U6" s="7" t="s">
        <v>184</v>
      </c>
      <c r="V6" s="7" t="s">
        <v>204</v>
      </c>
      <c r="W6" s="7" t="s">
        <v>180</v>
      </c>
      <c r="X6" s="7" t="s">
        <v>199</v>
      </c>
      <c r="Y6" s="10" t="s">
        <v>233</v>
      </c>
      <c r="Z6" s="7" t="s">
        <v>185</v>
      </c>
      <c r="AA6" s="7" t="s">
        <v>204</v>
      </c>
    </row>
    <row r="7" spans="1:27" ht="12.75">
      <c r="A7" s="5" t="s">
        <v>174</v>
      </c>
      <c r="C7" s="7" t="s">
        <v>183</v>
      </c>
      <c r="D7" s="7" t="s">
        <v>197</v>
      </c>
      <c r="E7" s="7" t="s">
        <v>205</v>
      </c>
      <c r="F7" s="7" t="s">
        <v>193</v>
      </c>
      <c r="G7" s="7" t="s">
        <v>213</v>
      </c>
      <c r="H7" s="7" t="s">
        <v>182</v>
      </c>
      <c r="I7" s="7" t="s">
        <v>184</v>
      </c>
      <c r="J7" s="7" t="s">
        <v>185</v>
      </c>
      <c r="K7" s="7" t="s">
        <v>181</v>
      </c>
      <c r="L7" s="7" t="s">
        <v>190</v>
      </c>
      <c r="M7" s="10" t="s">
        <v>186</v>
      </c>
      <c r="N7" s="10" t="s">
        <v>212</v>
      </c>
      <c r="O7" s="10" t="s">
        <v>234</v>
      </c>
      <c r="P7" s="10" t="s">
        <v>235</v>
      </c>
      <c r="Q7" s="10" t="s">
        <v>236</v>
      </c>
      <c r="R7" s="10" t="s">
        <v>237</v>
      </c>
      <c r="S7" s="11" t="s">
        <v>238</v>
      </c>
      <c r="T7" s="7" t="s">
        <v>184</v>
      </c>
      <c r="U7" s="7" t="s">
        <v>204</v>
      </c>
      <c r="V7" s="7" t="s">
        <v>204</v>
      </c>
      <c r="W7" s="7" t="s">
        <v>210</v>
      </c>
      <c r="X7" s="7" t="s">
        <v>191</v>
      </c>
      <c r="Y7" s="10" t="s">
        <v>220</v>
      </c>
      <c r="Z7" s="7" t="s">
        <v>184</v>
      </c>
      <c r="AA7" s="7" t="s">
        <v>204</v>
      </c>
    </row>
    <row r="8" spans="1:27" ht="12.75">
      <c r="A8" s="5" t="s">
        <v>56</v>
      </c>
      <c r="C8" s="7" t="s">
        <v>181</v>
      </c>
      <c r="D8" s="7" t="s">
        <v>210</v>
      </c>
      <c r="E8" s="7" t="s">
        <v>183</v>
      </c>
      <c r="F8" s="7" t="s">
        <v>205</v>
      </c>
      <c r="G8" s="7" t="s">
        <v>192</v>
      </c>
      <c r="H8" s="7" t="s">
        <v>204</v>
      </c>
      <c r="I8" s="7" t="s">
        <v>184</v>
      </c>
      <c r="J8" s="7" t="s">
        <v>204</v>
      </c>
      <c r="K8" s="7" t="s">
        <v>204</v>
      </c>
      <c r="L8" s="7" t="s">
        <v>193</v>
      </c>
      <c r="M8" s="10" t="s">
        <v>186</v>
      </c>
      <c r="N8" s="10" t="s">
        <v>239</v>
      </c>
      <c r="O8" s="10" t="s">
        <v>240</v>
      </c>
      <c r="P8" s="10" t="s">
        <v>241</v>
      </c>
      <c r="Q8" s="10" t="s">
        <v>217</v>
      </c>
      <c r="R8" s="10" t="s">
        <v>242</v>
      </c>
      <c r="S8" s="11" t="s">
        <v>243</v>
      </c>
      <c r="T8" s="7" t="s">
        <v>182</v>
      </c>
      <c r="U8" s="7" t="s">
        <v>204</v>
      </c>
      <c r="V8" s="7" t="s">
        <v>184</v>
      </c>
      <c r="W8" s="7" t="s">
        <v>192</v>
      </c>
      <c r="X8" s="7" t="s">
        <v>183</v>
      </c>
      <c r="Y8" s="10" t="s">
        <v>244</v>
      </c>
      <c r="Z8" s="7" t="s">
        <v>185</v>
      </c>
      <c r="AA8" s="7" t="s">
        <v>184</v>
      </c>
    </row>
    <row r="9" spans="1:27" ht="12.75">
      <c r="A9" s="5" t="s">
        <v>57</v>
      </c>
      <c r="C9" s="7" t="s">
        <v>183</v>
      </c>
      <c r="D9" s="7" t="s">
        <v>213</v>
      </c>
      <c r="E9" s="7" t="s">
        <v>191</v>
      </c>
      <c r="F9" s="7" t="s">
        <v>199</v>
      </c>
      <c r="G9" s="7" t="s">
        <v>181</v>
      </c>
      <c r="H9" s="7" t="s">
        <v>204</v>
      </c>
      <c r="I9" s="7" t="s">
        <v>204</v>
      </c>
      <c r="J9" s="7" t="s">
        <v>204</v>
      </c>
      <c r="K9" s="7" t="s">
        <v>181</v>
      </c>
      <c r="L9" s="7" t="s">
        <v>197</v>
      </c>
      <c r="M9" s="10" t="s">
        <v>245</v>
      </c>
      <c r="N9" s="10" t="s">
        <v>244</v>
      </c>
      <c r="O9" s="10" t="s">
        <v>246</v>
      </c>
      <c r="P9" s="10" t="s">
        <v>247</v>
      </c>
      <c r="Q9" s="10" t="s">
        <v>235</v>
      </c>
      <c r="R9" s="10" t="s">
        <v>215</v>
      </c>
      <c r="S9" s="11" t="s">
        <v>248</v>
      </c>
      <c r="T9" s="7" t="s">
        <v>204</v>
      </c>
      <c r="U9" s="7" t="s">
        <v>204</v>
      </c>
      <c r="V9" s="7" t="s">
        <v>204</v>
      </c>
      <c r="W9" s="7" t="s">
        <v>205</v>
      </c>
      <c r="X9" s="7" t="s">
        <v>187</v>
      </c>
      <c r="Y9" s="10" t="s">
        <v>220</v>
      </c>
      <c r="Z9" s="7" t="s">
        <v>185</v>
      </c>
      <c r="AA9" s="7" t="s">
        <v>184</v>
      </c>
    </row>
    <row r="10" spans="1:27" ht="12.75">
      <c r="A10" s="5" t="s">
        <v>58</v>
      </c>
      <c r="C10" s="7" t="s">
        <v>183</v>
      </c>
      <c r="D10" s="7" t="s">
        <v>195</v>
      </c>
      <c r="E10" s="7" t="s">
        <v>210</v>
      </c>
      <c r="F10" s="7" t="s">
        <v>180</v>
      </c>
      <c r="G10" s="7" t="s">
        <v>192</v>
      </c>
      <c r="H10" s="7" t="s">
        <v>182</v>
      </c>
      <c r="I10" s="7" t="s">
        <v>184</v>
      </c>
      <c r="J10" s="7" t="s">
        <v>184</v>
      </c>
      <c r="K10" s="7" t="s">
        <v>184</v>
      </c>
      <c r="L10" s="7" t="s">
        <v>195</v>
      </c>
      <c r="M10" s="10" t="s">
        <v>249</v>
      </c>
      <c r="N10" s="10" t="s">
        <v>250</v>
      </c>
      <c r="O10" s="10" t="s">
        <v>194</v>
      </c>
      <c r="P10" s="10" t="s">
        <v>251</v>
      </c>
      <c r="Q10" s="10" t="s">
        <v>252</v>
      </c>
      <c r="R10" s="10" t="s">
        <v>253</v>
      </c>
      <c r="S10" s="11" t="s">
        <v>254</v>
      </c>
      <c r="T10" s="7" t="s">
        <v>204</v>
      </c>
      <c r="U10" s="7" t="s">
        <v>204</v>
      </c>
      <c r="V10" s="7" t="s">
        <v>204</v>
      </c>
      <c r="W10" s="7" t="s">
        <v>193</v>
      </c>
      <c r="X10" s="7" t="s">
        <v>187</v>
      </c>
      <c r="Y10" s="10" t="s">
        <v>201</v>
      </c>
      <c r="Z10" s="7" t="s">
        <v>184</v>
      </c>
      <c r="AA10" s="7" t="s">
        <v>184</v>
      </c>
    </row>
    <row r="11" spans="1:27" ht="12.75">
      <c r="A11" s="5" t="s">
        <v>63</v>
      </c>
      <c r="C11" s="7" t="s">
        <v>181</v>
      </c>
      <c r="D11" s="7" t="s">
        <v>199</v>
      </c>
      <c r="E11" s="7" t="s">
        <v>192</v>
      </c>
      <c r="F11" s="7" t="s">
        <v>192</v>
      </c>
      <c r="G11" s="7" t="s">
        <v>205</v>
      </c>
      <c r="H11" s="7" t="s">
        <v>182</v>
      </c>
      <c r="I11" s="7" t="s">
        <v>204</v>
      </c>
      <c r="J11" s="7" t="s">
        <v>182</v>
      </c>
      <c r="K11" s="7" t="s">
        <v>184</v>
      </c>
      <c r="L11" s="7" t="s">
        <v>188</v>
      </c>
      <c r="M11" s="10" t="s">
        <v>249</v>
      </c>
      <c r="N11" s="10" t="s">
        <v>186</v>
      </c>
      <c r="O11" s="10" t="s">
        <v>255</v>
      </c>
      <c r="P11" s="10" t="s">
        <v>256</v>
      </c>
      <c r="Q11" s="10" t="s">
        <v>230</v>
      </c>
      <c r="R11" s="10" t="s">
        <v>206</v>
      </c>
      <c r="S11" s="11" t="s">
        <v>257</v>
      </c>
      <c r="T11" s="7" t="s">
        <v>204</v>
      </c>
      <c r="U11" s="7" t="s">
        <v>204</v>
      </c>
      <c r="V11" s="7" t="s">
        <v>204</v>
      </c>
      <c r="W11" s="7" t="s">
        <v>191</v>
      </c>
      <c r="X11" s="7" t="s">
        <v>192</v>
      </c>
      <c r="Y11" s="10" t="s">
        <v>258</v>
      </c>
      <c r="Z11" s="7" t="s">
        <v>184</v>
      </c>
      <c r="AA11" s="7" t="s">
        <v>204</v>
      </c>
    </row>
    <row r="12" spans="1:27" ht="12.75">
      <c r="A12" s="5" t="s">
        <v>62</v>
      </c>
      <c r="C12" s="7" t="s">
        <v>183</v>
      </c>
      <c r="D12" s="7" t="s">
        <v>179</v>
      </c>
      <c r="E12" s="7" t="s">
        <v>183</v>
      </c>
      <c r="F12" s="7" t="s">
        <v>205</v>
      </c>
      <c r="G12" s="7" t="s">
        <v>199</v>
      </c>
      <c r="H12" s="7" t="s">
        <v>185</v>
      </c>
      <c r="I12" s="7" t="s">
        <v>204</v>
      </c>
      <c r="J12" s="7" t="s">
        <v>182</v>
      </c>
      <c r="K12" s="7" t="s">
        <v>182</v>
      </c>
      <c r="L12" s="7" t="s">
        <v>211</v>
      </c>
      <c r="M12" s="10" t="s">
        <v>259</v>
      </c>
      <c r="N12" s="10" t="s">
        <v>209</v>
      </c>
      <c r="O12" s="10" t="s">
        <v>260</v>
      </c>
      <c r="P12" s="10" t="s">
        <v>261</v>
      </c>
      <c r="Q12" s="10" t="s">
        <v>262</v>
      </c>
      <c r="R12" s="10" t="s">
        <v>263</v>
      </c>
      <c r="S12" s="11" t="s">
        <v>264</v>
      </c>
      <c r="T12" s="7" t="s">
        <v>184</v>
      </c>
      <c r="U12" s="7" t="s">
        <v>204</v>
      </c>
      <c r="V12" s="7" t="s">
        <v>204</v>
      </c>
      <c r="W12" s="7" t="s">
        <v>199</v>
      </c>
      <c r="X12" s="7" t="s">
        <v>205</v>
      </c>
      <c r="Y12" s="10" t="s">
        <v>206</v>
      </c>
      <c r="Z12" s="7" t="s">
        <v>184</v>
      </c>
      <c r="AA12" s="7" t="s">
        <v>204</v>
      </c>
    </row>
    <row r="13" spans="1:27" ht="12.75">
      <c r="A13" s="5" t="s">
        <v>64</v>
      </c>
      <c r="C13" s="7" t="s">
        <v>183</v>
      </c>
      <c r="D13" s="7" t="s">
        <v>198</v>
      </c>
      <c r="E13" s="7" t="s">
        <v>205</v>
      </c>
      <c r="F13" s="7" t="s">
        <v>193</v>
      </c>
      <c r="G13" s="7" t="s">
        <v>191</v>
      </c>
      <c r="H13" s="7" t="s">
        <v>204</v>
      </c>
      <c r="I13" s="7" t="s">
        <v>185</v>
      </c>
      <c r="J13" s="7" t="s">
        <v>204</v>
      </c>
      <c r="K13" s="7" t="s">
        <v>182</v>
      </c>
      <c r="L13" s="7" t="s">
        <v>189</v>
      </c>
      <c r="M13" s="10" t="s">
        <v>203</v>
      </c>
      <c r="N13" s="10" t="s">
        <v>265</v>
      </c>
      <c r="O13" s="10" t="s">
        <v>266</v>
      </c>
      <c r="P13" s="10" t="s">
        <v>267</v>
      </c>
      <c r="Q13" s="10" t="s">
        <v>268</v>
      </c>
      <c r="R13" s="10" t="s">
        <v>269</v>
      </c>
      <c r="S13" s="11" t="s">
        <v>270</v>
      </c>
      <c r="T13" s="7" t="s">
        <v>204</v>
      </c>
      <c r="U13" s="7" t="s">
        <v>184</v>
      </c>
      <c r="V13" s="7" t="s">
        <v>184</v>
      </c>
      <c r="W13" s="7" t="s">
        <v>210</v>
      </c>
      <c r="X13" s="7" t="s">
        <v>183</v>
      </c>
      <c r="Y13" s="10" t="s">
        <v>214</v>
      </c>
      <c r="Z13" s="7" t="s">
        <v>181</v>
      </c>
      <c r="AA13" s="7" t="s">
        <v>204</v>
      </c>
    </row>
    <row r="14" spans="1:27" ht="12.75">
      <c r="A14" s="5" t="s">
        <v>126</v>
      </c>
      <c r="C14" s="7" t="s">
        <v>183</v>
      </c>
      <c r="D14" s="7" t="s">
        <v>211</v>
      </c>
      <c r="E14" s="7" t="s">
        <v>205</v>
      </c>
      <c r="F14" s="7" t="s">
        <v>205</v>
      </c>
      <c r="G14" s="7" t="s">
        <v>192</v>
      </c>
      <c r="H14" s="7" t="s">
        <v>185</v>
      </c>
      <c r="I14" s="7" t="s">
        <v>184</v>
      </c>
      <c r="J14" s="7" t="s">
        <v>204</v>
      </c>
      <c r="K14" s="7" t="s">
        <v>184</v>
      </c>
      <c r="L14" s="7" t="s">
        <v>180</v>
      </c>
      <c r="M14" s="10" t="s">
        <v>271</v>
      </c>
      <c r="N14" s="10" t="s">
        <v>200</v>
      </c>
      <c r="O14" s="10" t="s">
        <v>221</v>
      </c>
      <c r="P14" s="10" t="s">
        <v>272</v>
      </c>
      <c r="Q14" s="10" t="s">
        <v>273</v>
      </c>
      <c r="R14" s="10" t="s">
        <v>274</v>
      </c>
      <c r="S14" s="11" t="s">
        <v>275</v>
      </c>
      <c r="T14" s="7" t="s">
        <v>204</v>
      </c>
      <c r="U14" s="7" t="s">
        <v>182</v>
      </c>
      <c r="V14" s="7" t="s">
        <v>184</v>
      </c>
      <c r="W14" s="7" t="s">
        <v>191</v>
      </c>
      <c r="X14" s="7" t="s">
        <v>183</v>
      </c>
      <c r="Y14" s="10" t="s">
        <v>219</v>
      </c>
      <c r="Z14" s="7" t="s">
        <v>181</v>
      </c>
      <c r="AA14" s="7" t="s">
        <v>204</v>
      </c>
    </row>
    <row r="15" spans="1:27" ht="12.75">
      <c r="A15" s="5" t="s">
        <v>60</v>
      </c>
      <c r="C15" s="7" t="s">
        <v>183</v>
      </c>
      <c r="D15" s="7" t="s">
        <v>213</v>
      </c>
      <c r="E15" s="7" t="s">
        <v>192</v>
      </c>
      <c r="F15" s="7" t="s">
        <v>192</v>
      </c>
      <c r="G15" s="7" t="s">
        <v>183</v>
      </c>
      <c r="H15" s="7" t="s">
        <v>204</v>
      </c>
      <c r="I15" s="7" t="s">
        <v>204</v>
      </c>
      <c r="J15" s="7" t="s">
        <v>204</v>
      </c>
      <c r="K15" s="7" t="s">
        <v>185</v>
      </c>
      <c r="L15" s="7" t="s">
        <v>193</v>
      </c>
      <c r="M15" s="10" t="s">
        <v>276</v>
      </c>
      <c r="N15" s="10" t="s">
        <v>277</v>
      </c>
      <c r="O15" s="10" t="s">
        <v>278</v>
      </c>
      <c r="P15" s="10" t="s">
        <v>279</v>
      </c>
      <c r="Q15" s="10" t="s">
        <v>280</v>
      </c>
      <c r="R15" s="10" t="s">
        <v>215</v>
      </c>
      <c r="S15" s="11" t="s">
        <v>281</v>
      </c>
      <c r="T15" s="7" t="s">
        <v>185</v>
      </c>
      <c r="U15" s="7" t="s">
        <v>182</v>
      </c>
      <c r="V15" s="7" t="s">
        <v>184</v>
      </c>
      <c r="W15" s="7" t="s">
        <v>180</v>
      </c>
      <c r="X15" s="7" t="s">
        <v>205</v>
      </c>
      <c r="Y15" s="10" t="s">
        <v>239</v>
      </c>
      <c r="Z15" s="7" t="s">
        <v>183</v>
      </c>
      <c r="AA15" s="7" t="s">
        <v>204</v>
      </c>
    </row>
    <row r="16" spans="1:27" ht="12.75">
      <c r="A16" s="5" t="s">
        <v>67</v>
      </c>
      <c r="C16" s="7" t="s">
        <v>43</v>
      </c>
      <c r="D16" s="7" t="s">
        <v>43</v>
      </c>
      <c r="E16" s="7" t="s">
        <v>43</v>
      </c>
      <c r="F16" s="7" t="s">
        <v>43</v>
      </c>
      <c r="G16" s="7" t="s">
        <v>43</v>
      </c>
      <c r="H16" s="7" t="s">
        <v>43</v>
      </c>
      <c r="I16" s="7" t="s">
        <v>43</v>
      </c>
      <c r="J16" s="7" t="s">
        <v>43</v>
      </c>
      <c r="K16" s="7" t="s">
        <v>43</v>
      </c>
      <c r="L16" s="7" t="s">
        <v>43</v>
      </c>
      <c r="M16" s="10" t="s">
        <v>43</v>
      </c>
      <c r="N16" s="10" t="s">
        <v>43</v>
      </c>
      <c r="O16" s="10" t="s">
        <v>43</v>
      </c>
      <c r="P16" s="10" t="s">
        <v>43</v>
      </c>
      <c r="Q16" s="10" t="s">
        <v>43</v>
      </c>
      <c r="R16" s="10" t="s">
        <v>43</v>
      </c>
      <c r="S16" s="11" t="s">
        <v>43</v>
      </c>
      <c r="T16" s="7" t="s">
        <v>43</v>
      </c>
      <c r="U16" s="7" t="s">
        <v>43</v>
      </c>
      <c r="V16" s="7" t="s">
        <v>43</v>
      </c>
      <c r="W16" s="7" t="s">
        <v>43</v>
      </c>
      <c r="X16" s="7" t="s">
        <v>43</v>
      </c>
      <c r="Y16" s="10" t="s">
        <v>43</v>
      </c>
      <c r="Z16" s="7" t="s">
        <v>43</v>
      </c>
      <c r="AA16" s="7" t="s">
        <v>43</v>
      </c>
    </row>
    <row r="17" spans="1:27" ht="12.75">
      <c r="A17" s="5" t="s">
        <v>76</v>
      </c>
      <c r="C17" s="7" t="s">
        <v>184</v>
      </c>
      <c r="D17" s="7" t="s">
        <v>181</v>
      </c>
      <c r="E17" s="7" t="s">
        <v>184</v>
      </c>
      <c r="F17" s="7" t="s">
        <v>182</v>
      </c>
      <c r="G17" s="7" t="s">
        <v>204</v>
      </c>
      <c r="H17" s="7" t="s">
        <v>204</v>
      </c>
      <c r="I17" s="7" t="s">
        <v>204</v>
      </c>
      <c r="J17" s="7" t="s">
        <v>204</v>
      </c>
      <c r="K17" s="7" t="s">
        <v>204</v>
      </c>
      <c r="L17" s="7" t="s">
        <v>182</v>
      </c>
      <c r="M17" s="10" t="s">
        <v>203</v>
      </c>
      <c r="N17" s="10" t="s">
        <v>203</v>
      </c>
      <c r="O17" s="10" t="s">
        <v>203</v>
      </c>
      <c r="P17" s="10" t="s">
        <v>194</v>
      </c>
      <c r="Q17" s="10" t="s">
        <v>194</v>
      </c>
      <c r="R17" s="10" t="s">
        <v>215</v>
      </c>
      <c r="S17" s="11" t="s">
        <v>218</v>
      </c>
      <c r="T17" s="7" t="s">
        <v>204</v>
      </c>
      <c r="U17" s="7" t="s">
        <v>204</v>
      </c>
      <c r="V17" s="7" t="s">
        <v>204</v>
      </c>
      <c r="W17" s="7" t="s">
        <v>184</v>
      </c>
      <c r="X17" s="7" t="s">
        <v>204</v>
      </c>
      <c r="Y17" s="10" t="s">
        <v>215</v>
      </c>
      <c r="Z17" s="7" t="s">
        <v>204</v>
      </c>
      <c r="AA17" s="7" t="s">
        <v>204</v>
      </c>
    </row>
    <row r="18" spans="13:25" ht="12.75">
      <c r="M18" s="8"/>
      <c r="N18" s="8"/>
      <c r="O18" s="8"/>
      <c r="P18" s="8"/>
      <c r="Q18" s="8"/>
      <c r="R18" s="8"/>
      <c r="S18" s="72"/>
      <c r="Y18" s="8"/>
    </row>
    <row r="19" spans="1:27" s="14" customFormat="1" ht="11.25">
      <c r="A19" s="17" t="s">
        <v>53</v>
      </c>
      <c r="C19" s="14" t="s">
        <v>183</v>
      </c>
      <c r="D19" s="14" t="s">
        <v>283</v>
      </c>
      <c r="E19" s="14" t="s">
        <v>284</v>
      </c>
      <c r="F19" s="14" t="s">
        <v>285</v>
      </c>
      <c r="G19" s="14" t="s">
        <v>284</v>
      </c>
      <c r="H19" s="14" t="s">
        <v>188</v>
      </c>
      <c r="I19" s="14" t="s">
        <v>193</v>
      </c>
      <c r="J19" s="14" t="s">
        <v>179</v>
      </c>
      <c r="K19" s="14" t="s">
        <v>207</v>
      </c>
      <c r="L19" s="14" t="s">
        <v>286</v>
      </c>
      <c r="M19" s="15" t="s">
        <v>287</v>
      </c>
      <c r="N19" s="15" t="s">
        <v>288</v>
      </c>
      <c r="O19" s="15" t="s">
        <v>289</v>
      </c>
      <c r="P19" s="15" t="s">
        <v>290</v>
      </c>
      <c r="Q19" s="15" t="s">
        <v>291</v>
      </c>
      <c r="R19" s="15" t="s">
        <v>292</v>
      </c>
      <c r="S19" s="73" t="s">
        <v>54</v>
      </c>
      <c r="T19" s="14" t="s">
        <v>205</v>
      </c>
      <c r="U19" s="14" t="s">
        <v>187</v>
      </c>
      <c r="V19" s="14" t="s">
        <v>183</v>
      </c>
      <c r="W19" s="14" t="s">
        <v>293</v>
      </c>
      <c r="X19" s="14" t="s">
        <v>294</v>
      </c>
      <c r="Y19" s="15" t="s">
        <v>186</v>
      </c>
      <c r="Z19" s="14" t="s">
        <v>196</v>
      </c>
      <c r="AA19" s="14" t="s">
        <v>183</v>
      </c>
    </row>
  </sheetData>
  <printOptions/>
  <pageMargins left="0.25" right="0.25" top="0.07013888888888889" bottom="0.4597222222222222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A2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2" bestFit="1" customWidth="1"/>
    <col min="2" max="2" width="2.7109375" style="2" customWidth="1"/>
    <col min="3" max="12" width="4.57421875" style="2" customWidth="1"/>
    <col min="13" max="18" width="5.57421875" style="8" customWidth="1"/>
    <col min="19" max="19" width="5.7109375" style="135" customWidth="1"/>
    <col min="20" max="24" width="4.28125" style="2" customWidth="1"/>
    <col min="25" max="25" width="5.28125" style="8" customWidth="1"/>
    <col min="26" max="26" width="4.140625" style="2" customWidth="1"/>
    <col min="27" max="27" width="6.7109375" style="2" customWidth="1"/>
    <col min="28" max="16384" width="11.421875" style="2" customWidth="1"/>
  </cols>
  <sheetData>
    <row r="2" ht="15.75">
      <c r="A2" s="1" t="s">
        <v>355</v>
      </c>
    </row>
    <row r="4" spans="1:27" ht="12.75">
      <c r="A4" s="3" t="s">
        <v>0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9" t="s">
        <v>12</v>
      </c>
      <c r="N4" s="9" t="s">
        <v>14</v>
      </c>
      <c r="O4" s="9" t="s">
        <v>282</v>
      </c>
      <c r="P4" s="9" t="s">
        <v>15</v>
      </c>
      <c r="Q4" s="9" t="s">
        <v>16</v>
      </c>
      <c r="R4" s="9" t="s">
        <v>17</v>
      </c>
      <c r="S4" s="134" t="s">
        <v>18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23</v>
      </c>
      <c r="Y4" s="9" t="s">
        <v>24</v>
      </c>
      <c r="Z4" s="4" t="s">
        <v>25</v>
      </c>
      <c r="AA4" s="4" t="s">
        <v>26</v>
      </c>
    </row>
    <row r="5" spans="1:27" ht="12.75">
      <c r="A5" s="5" t="s">
        <v>76</v>
      </c>
      <c r="C5" s="7">
        <v>2</v>
      </c>
      <c r="D5" s="7">
        <v>7</v>
      </c>
      <c r="E5" s="7">
        <v>5</v>
      </c>
      <c r="F5" s="7">
        <v>6</v>
      </c>
      <c r="G5" s="7">
        <v>3</v>
      </c>
      <c r="H5" s="7">
        <v>2</v>
      </c>
      <c r="I5" s="7">
        <v>0</v>
      </c>
      <c r="J5" s="7">
        <v>0</v>
      </c>
      <c r="K5" s="7">
        <v>0</v>
      </c>
      <c r="L5" s="7">
        <v>8</v>
      </c>
      <c r="M5" s="10">
        <v>0.857</v>
      </c>
      <c r="N5" s="10">
        <v>0.75</v>
      </c>
      <c r="O5" s="10">
        <v>1.143</v>
      </c>
      <c r="P5" s="10">
        <v>1.893</v>
      </c>
      <c r="Q5" s="10">
        <v>8</v>
      </c>
      <c r="R5" s="10">
        <v>0.286</v>
      </c>
      <c r="S5" s="136">
        <v>6.9</v>
      </c>
      <c r="T5" s="7">
        <v>1</v>
      </c>
      <c r="U5" s="7">
        <v>0</v>
      </c>
      <c r="V5" s="7">
        <v>0</v>
      </c>
      <c r="W5" s="7">
        <v>5</v>
      </c>
      <c r="X5" s="7">
        <v>4</v>
      </c>
      <c r="Y5" s="10">
        <v>0.8</v>
      </c>
      <c r="Z5" s="7">
        <v>0</v>
      </c>
      <c r="AA5" s="7">
        <v>0</v>
      </c>
    </row>
    <row r="6" spans="1:27" ht="12.75">
      <c r="A6" s="5" t="s">
        <v>56</v>
      </c>
      <c r="C6" s="7">
        <v>7</v>
      </c>
      <c r="D6" s="7">
        <v>17</v>
      </c>
      <c r="E6" s="7">
        <v>11</v>
      </c>
      <c r="F6" s="7">
        <v>13</v>
      </c>
      <c r="G6" s="7">
        <v>6</v>
      </c>
      <c r="H6" s="7">
        <v>1</v>
      </c>
      <c r="I6" s="7">
        <v>3</v>
      </c>
      <c r="J6" s="7">
        <v>0</v>
      </c>
      <c r="K6" s="7">
        <v>5</v>
      </c>
      <c r="L6" s="7">
        <v>25</v>
      </c>
      <c r="M6" s="10">
        <v>0.765</v>
      </c>
      <c r="N6" s="10">
        <v>0.75</v>
      </c>
      <c r="O6" s="10">
        <v>1.471</v>
      </c>
      <c r="P6" s="10">
        <v>2.221</v>
      </c>
      <c r="Q6" s="10">
        <v>6.25</v>
      </c>
      <c r="R6" s="10">
        <v>0.412</v>
      </c>
      <c r="S6" s="136">
        <v>16.4</v>
      </c>
      <c r="T6" s="7">
        <v>2</v>
      </c>
      <c r="U6" s="7">
        <v>0</v>
      </c>
      <c r="V6" s="7">
        <v>0</v>
      </c>
      <c r="W6" s="7">
        <v>9</v>
      </c>
      <c r="X6" s="7">
        <v>8</v>
      </c>
      <c r="Y6" s="10">
        <v>0.889</v>
      </c>
      <c r="Z6" s="7">
        <v>3</v>
      </c>
      <c r="AA6" s="7">
        <v>0</v>
      </c>
    </row>
    <row r="7" spans="1:27" ht="12.75">
      <c r="A7" s="5" t="s">
        <v>58</v>
      </c>
      <c r="C7" s="7">
        <v>7</v>
      </c>
      <c r="D7" s="7">
        <v>24</v>
      </c>
      <c r="E7" s="7">
        <v>17</v>
      </c>
      <c r="F7" s="7">
        <v>18</v>
      </c>
      <c r="G7" s="7">
        <v>13</v>
      </c>
      <c r="H7" s="7">
        <v>3</v>
      </c>
      <c r="I7" s="7">
        <v>2</v>
      </c>
      <c r="J7" s="7">
        <v>2</v>
      </c>
      <c r="K7" s="7">
        <v>3</v>
      </c>
      <c r="L7" s="7">
        <v>34</v>
      </c>
      <c r="M7" s="10">
        <v>0.75</v>
      </c>
      <c r="N7" s="10">
        <v>0.778</v>
      </c>
      <c r="O7" s="10">
        <v>1.417</v>
      </c>
      <c r="P7" s="10">
        <v>2.194</v>
      </c>
      <c r="Q7" s="10">
        <v>5.667</v>
      </c>
      <c r="R7" s="10">
        <v>0.542</v>
      </c>
      <c r="S7" s="136">
        <v>24.1</v>
      </c>
      <c r="T7" s="7">
        <v>0</v>
      </c>
      <c r="U7" s="7">
        <v>0</v>
      </c>
      <c r="V7" s="7">
        <v>0</v>
      </c>
      <c r="W7" s="7">
        <v>13</v>
      </c>
      <c r="X7" s="7">
        <v>11</v>
      </c>
      <c r="Y7" s="10">
        <v>0.846</v>
      </c>
      <c r="Z7" s="7">
        <v>1</v>
      </c>
      <c r="AA7" s="7">
        <v>2</v>
      </c>
    </row>
    <row r="8" spans="1:27" ht="12.75">
      <c r="A8" s="5" t="s">
        <v>65</v>
      </c>
      <c r="C8" s="7">
        <v>8</v>
      </c>
      <c r="D8" s="7">
        <v>29</v>
      </c>
      <c r="E8" s="7">
        <v>17</v>
      </c>
      <c r="F8" s="7">
        <v>21</v>
      </c>
      <c r="G8" s="7">
        <v>11</v>
      </c>
      <c r="H8" s="7">
        <v>8</v>
      </c>
      <c r="I8" s="7">
        <v>1</v>
      </c>
      <c r="J8" s="7">
        <v>1</v>
      </c>
      <c r="K8" s="7">
        <v>3</v>
      </c>
      <c r="L8" s="7">
        <v>37</v>
      </c>
      <c r="M8" s="10">
        <v>0.724</v>
      </c>
      <c r="N8" s="10">
        <v>0.781</v>
      </c>
      <c r="O8" s="10">
        <v>1.276</v>
      </c>
      <c r="P8" s="10">
        <v>2.057</v>
      </c>
      <c r="Q8" s="10">
        <v>4.625</v>
      </c>
      <c r="R8" s="10">
        <v>0.448</v>
      </c>
      <c r="S8" s="136">
        <v>25.5</v>
      </c>
      <c r="T8" s="7">
        <v>0</v>
      </c>
      <c r="U8" s="7">
        <v>1</v>
      </c>
      <c r="V8" s="7">
        <v>0</v>
      </c>
      <c r="W8" s="7">
        <v>8</v>
      </c>
      <c r="X8" s="7">
        <v>5</v>
      </c>
      <c r="Y8" s="10">
        <v>0.625</v>
      </c>
      <c r="Z8" s="7">
        <v>3</v>
      </c>
      <c r="AA8" s="7">
        <v>1</v>
      </c>
    </row>
    <row r="9" spans="1:27" ht="12.75">
      <c r="A9" s="5" t="s">
        <v>62</v>
      </c>
      <c r="C9" s="7">
        <v>8</v>
      </c>
      <c r="D9" s="7">
        <v>20</v>
      </c>
      <c r="E9" s="7">
        <v>16</v>
      </c>
      <c r="F9" s="7">
        <v>14</v>
      </c>
      <c r="G9" s="7">
        <v>15</v>
      </c>
      <c r="H9" s="7">
        <v>3</v>
      </c>
      <c r="I9" s="7">
        <v>2</v>
      </c>
      <c r="J9" s="7">
        <v>0</v>
      </c>
      <c r="K9" s="7">
        <v>6</v>
      </c>
      <c r="L9" s="7">
        <v>27</v>
      </c>
      <c r="M9" s="10">
        <v>0.7</v>
      </c>
      <c r="N9" s="10">
        <v>0.741</v>
      </c>
      <c r="O9" s="10">
        <v>1.35</v>
      </c>
      <c r="P9" s="10">
        <v>2.091</v>
      </c>
      <c r="Q9" s="10">
        <v>4.5</v>
      </c>
      <c r="R9" s="10">
        <v>0.35</v>
      </c>
      <c r="S9" s="136">
        <v>16.2</v>
      </c>
      <c r="T9" s="7">
        <v>1</v>
      </c>
      <c r="U9" s="7">
        <v>0</v>
      </c>
      <c r="V9" s="7">
        <v>0</v>
      </c>
      <c r="W9" s="7">
        <v>18</v>
      </c>
      <c r="X9" s="7">
        <v>15</v>
      </c>
      <c r="Y9" s="10">
        <v>0.833</v>
      </c>
      <c r="Z9" s="7">
        <v>3</v>
      </c>
      <c r="AA9" s="7">
        <v>0</v>
      </c>
    </row>
    <row r="10" spans="1:27" ht="12.75">
      <c r="A10" s="5" t="s">
        <v>60</v>
      </c>
      <c r="C10" s="7">
        <v>7</v>
      </c>
      <c r="D10" s="7">
        <v>21</v>
      </c>
      <c r="E10" s="7">
        <v>9</v>
      </c>
      <c r="F10" s="7">
        <v>14</v>
      </c>
      <c r="G10" s="7">
        <v>24</v>
      </c>
      <c r="H10" s="7">
        <v>4</v>
      </c>
      <c r="I10" s="7">
        <v>0</v>
      </c>
      <c r="J10" s="7">
        <v>3</v>
      </c>
      <c r="K10" s="7">
        <v>4</v>
      </c>
      <c r="L10" s="7">
        <v>31</v>
      </c>
      <c r="M10" s="10">
        <v>0.667</v>
      </c>
      <c r="N10" s="10">
        <v>0.667</v>
      </c>
      <c r="O10" s="10">
        <v>1.476</v>
      </c>
      <c r="P10" s="10">
        <v>2.143</v>
      </c>
      <c r="Q10" s="10">
        <v>4.429</v>
      </c>
      <c r="R10" s="10">
        <v>0.619</v>
      </c>
      <c r="S10" s="136">
        <v>19.4</v>
      </c>
      <c r="T10" s="7">
        <v>2</v>
      </c>
      <c r="U10" s="7">
        <v>0</v>
      </c>
      <c r="V10" s="7">
        <v>0</v>
      </c>
      <c r="W10" s="7">
        <v>19</v>
      </c>
      <c r="X10" s="7">
        <v>15</v>
      </c>
      <c r="Y10" s="10">
        <v>0.789</v>
      </c>
      <c r="Z10" s="7">
        <v>3</v>
      </c>
      <c r="AA10" s="7">
        <v>0</v>
      </c>
    </row>
    <row r="11" spans="1:27" ht="12.75">
      <c r="A11" s="5" t="s">
        <v>174</v>
      </c>
      <c r="C11" s="7">
        <v>8</v>
      </c>
      <c r="D11" s="7">
        <v>28</v>
      </c>
      <c r="E11" s="7">
        <v>13</v>
      </c>
      <c r="F11" s="7">
        <v>16</v>
      </c>
      <c r="G11" s="7">
        <v>12</v>
      </c>
      <c r="H11" s="7">
        <v>4</v>
      </c>
      <c r="I11" s="7">
        <v>2</v>
      </c>
      <c r="J11" s="7">
        <v>3</v>
      </c>
      <c r="K11" s="7">
        <v>2</v>
      </c>
      <c r="L11" s="7">
        <v>35</v>
      </c>
      <c r="M11" s="10">
        <v>0.571</v>
      </c>
      <c r="N11" s="10">
        <v>0.6</v>
      </c>
      <c r="O11" s="10">
        <v>1.25</v>
      </c>
      <c r="P11" s="10">
        <v>1.85</v>
      </c>
      <c r="Q11" s="10">
        <v>2.917</v>
      </c>
      <c r="R11" s="10">
        <v>0.607</v>
      </c>
      <c r="S11" s="136">
        <v>19.8</v>
      </c>
      <c r="T11" s="7">
        <v>0</v>
      </c>
      <c r="U11" s="7">
        <v>0</v>
      </c>
      <c r="V11" s="7">
        <v>0</v>
      </c>
      <c r="W11" s="7">
        <v>11</v>
      </c>
      <c r="X11" s="7">
        <v>8</v>
      </c>
      <c r="Y11" s="10">
        <v>0.727</v>
      </c>
      <c r="Z11" s="7">
        <v>6</v>
      </c>
      <c r="AA11" s="7">
        <v>0</v>
      </c>
    </row>
    <row r="12" spans="1:27" ht="12.75">
      <c r="A12" s="5" t="s">
        <v>59</v>
      </c>
      <c r="C12" s="7">
        <v>8</v>
      </c>
      <c r="D12" s="7">
        <v>28</v>
      </c>
      <c r="E12" s="7">
        <v>12</v>
      </c>
      <c r="F12" s="7">
        <v>16</v>
      </c>
      <c r="G12" s="7">
        <v>16</v>
      </c>
      <c r="H12" s="7">
        <v>3</v>
      </c>
      <c r="I12" s="7">
        <v>0</v>
      </c>
      <c r="J12" s="7">
        <v>4</v>
      </c>
      <c r="K12" s="7">
        <v>0</v>
      </c>
      <c r="L12" s="7">
        <v>31</v>
      </c>
      <c r="M12" s="10">
        <v>0.571</v>
      </c>
      <c r="N12" s="10">
        <v>0.6</v>
      </c>
      <c r="O12" s="10">
        <v>1.107</v>
      </c>
      <c r="P12" s="10">
        <v>1.707</v>
      </c>
      <c r="Q12" s="10">
        <v>2.583</v>
      </c>
      <c r="R12" s="10">
        <v>0.536</v>
      </c>
      <c r="S12" s="136">
        <v>17.7</v>
      </c>
      <c r="T12" s="7">
        <v>2</v>
      </c>
      <c r="U12" s="7">
        <v>2</v>
      </c>
      <c r="V12" s="7">
        <v>0</v>
      </c>
      <c r="W12" s="7">
        <v>10</v>
      </c>
      <c r="X12" s="7">
        <v>8</v>
      </c>
      <c r="Y12" s="10">
        <v>0.8</v>
      </c>
      <c r="Z12" s="7">
        <v>3</v>
      </c>
      <c r="AA12" s="7">
        <v>1</v>
      </c>
    </row>
    <row r="13" spans="1:27" ht="12.75">
      <c r="A13" s="5" t="s">
        <v>63</v>
      </c>
      <c r="C13" s="7">
        <v>7</v>
      </c>
      <c r="D13" s="7">
        <v>25</v>
      </c>
      <c r="E13" s="7">
        <v>11</v>
      </c>
      <c r="F13" s="7">
        <v>14</v>
      </c>
      <c r="G13" s="7">
        <v>13</v>
      </c>
      <c r="H13" s="7">
        <v>3</v>
      </c>
      <c r="I13" s="7">
        <v>0</v>
      </c>
      <c r="J13" s="7">
        <v>5</v>
      </c>
      <c r="K13" s="7">
        <v>0</v>
      </c>
      <c r="L13" s="7">
        <v>32</v>
      </c>
      <c r="M13" s="10">
        <v>0.56</v>
      </c>
      <c r="N13" s="10">
        <v>0.6</v>
      </c>
      <c r="O13" s="10">
        <v>1.28</v>
      </c>
      <c r="P13" s="10">
        <v>1.88</v>
      </c>
      <c r="Q13" s="10">
        <v>2.667</v>
      </c>
      <c r="R13" s="10">
        <v>0.72</v>
      </c>
      <c r="S13" s="136">
        <v>17.9</v>
      </c>
      <c r="T13" s="7">
        <v>0</v>
      </c>
      <c r="U13" s="7">
        <v>1</v>
      </c>
      <c r="V13" s="7">
        <v>1</v>
      </c>
      <c r="W13" s="7">
        <v>7</v>
      </c>
      <c r="X13" s="7">
        <v>5</v>
      </c>
      <c r="Y13" s="10">
        <v>0.714</v>
      </c>
      <c r="Z13" s="7">
        <v>2</v>
      </c>
      <c r="AA13" s="7">
        <v>0</v>
      </c>
    </row>
    <row r="14" spans="1:27" ht="12.75">
      <c r="A14" s="5" t="s">
        <v>57</v>
      </c>
      <c r="C14" s="7">
        <v>8</v>
      </c>
      <c r="D14" s="7">
        <v>28</v>
      </c>
      <c r="E14" s="7">
        <v>16</v>
      </c>
      <c r="F14" s="7">
        <v>14</v>
      </c>
      <c r="G14" s="7">
        <v>10</v>
      </c>
      <c r="H14" s="7">
        <v>2</v>
      </c>
      <c r="I14" s="7">
        <v>1</v>
      </c>
      <c r="J14" s="7">
        <v>0</v>
      </c>
      <c r="K14" s="7">
        <v>3</v>
      </c>
      <c r="L14" s="7">
        <v>21</v>
      </c>
      <c r="M14" s="10">
        <v>0.5</v>
      </c>
      <c r="N14" s="10">
        <v>0.613</v>
      </c>
      <c r="O14" s="10">
        <v>0.75</v>
      </c>
      <c r="P14" s="10">
        <v>1.363</v>
      </c>
      <c r="Q14" s="10">
        <v>1.5</v>
      </c>
      <c r="R14" s="10">
        <v>0.143</v>
      </c>
      <c r="S14" s="136">
        <v>9.9</v>
      </c>
      <c r="T14" s="7">
        <v>0</v>
      </c>
      <c r="U14" s="7">
        <v>2</v>
      </c>
      <c r="V14" s="7">
        <v>0</v>
      </c>
      <c r="W14" s="7">
        <v>18</v>
      </c>
      <c r="X14" s="7">
        <v>9</v>
      </c>
      <c r="Y14" s="10">
        <v>0.5</v>
      </c>
      <c r="Z14" s="7">
        <v>4</v>
      </c>
      <c r="AA14" s="7">
        <v>2</v>
      </c>
    </row>
    <row r="15" spans="1:27" ht="12.75">
      <c r="A15" s="5" t="s">
        <v>353</v>
      </c>
      <c r="C15" s="7">
        <v>2</v>
      </c>
      <c r="D15" s="7">
        <v>6</v>
      </c>
      <c r="E15" s="7">
        <v>0</v>
      </c>
      <c r="F15" s="7">
        <v>3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3</v>
      </c>
      <c r="M15" s="10">
        <v>0.5</v>
      </c>
      <c r="N15" s="10">
        <v>0.5</v>
      </c>
      <c r="O15" s="10">
        <v>0.5</v>
      </c>
      <c r="P15" s="10">
        <v>1</v>
      </c>
      <c r="Q15" s="10">
        <v>1</v>
      </c>
      <c r="R15" s="10">
        <v>0</v>
      </c>
      <c r="S15" s="136">
        <v>1.5</v>
      </c>
      <c r="T15" s="7">
        <v>0</v>
      </c>
      <c r="U15" s="7">
        <v>0</v>
      </c>
      <c r="V15" s="7">
        <v>0</v>
      </c>
      <c r="W15" s="7">
        <v>2</v>
      </c>
      <c r="X15" s="7">
        <v>1</v>
      </c>
      <c r="Y15" s="10">
        <v>0.5</v>
      </c>
      <c r="Z15" s="7">
        <v>2</v>
      </c>
      <c r="AA15" s="7">
        <v>0</v>
      </c>
    </row>
    <row r="16" spans="1:27" ht="12.75">
      <c r="A16" s="5" t="s">
        <v>64</v>
      </c>
      <c r="C16" s="7">
        <v>8</v>
      </c>
      <c r="D16" s="7">
        <v>27</v>
      </c>
      <c r="E16" s="7">
        <v>7</v>
      </c>
      <c r="F16" s="7">
        <v>11</v>
      </c>
      <c r="G16" s="7">
        <v>11</v>
      </c>
      <c r="H16" s="7">
        <v>0</v>
      </c>
      <c r="I16" s="7">
        <v>1</v>
      </c>
      <c r="J16" s="7">
        <v>0</v>
      </c>
      <c r="K16" s="7">
        <v>2</v>
      </c>
      <c r="L16" s="7">
        <v>15</v>
      </c>
      <c r="M16" s="10">
        <v>0.407</v>
      </c>
      <c r="N16" s="10">
        <v>0.484</v>
      </c>
      <c r="O16" s="10">
        <v>0.556</v>
      </c>
      <c r="P16" s="10">
        <v>1.039</v>
      </c>
      <c r="Q16" s="10">
        <v>0.882</v>
      </c>
      <c r="R16" s="10">
        <v>0.074</v>
      </c>
      <c r="S16" s="136">
        <v>5.8</v>
      </c>
      <c r="T16" s="7">
        <v>2</v>
      </c>
      <c r="U16" s="7">
        <v>2</v>
      </c>
      <c r="V16" s="7">
        <v>1</v>
      </c>
      <c r="W16" s="7">
        <v>18</v>
      </c>
      <c r="X16" s="7">
        <v>9</v>
      </c>
      <c r="Y16" s="10">
        <v>0.5</v>
      </c>
      <c r="Z16" s="7">
        <v>7</v>
      </c>
      <c r="AA16" s="7">
        <v>0</v>
      </c>
    </row>
    <row r="17" spans="1:27" ht="12.75">
      <c r="A17" s="5" t="s">
        <v>126</v>
      </c>
      <c r="C17" s="7">
        <v>6</v>
      </c>
      <c r="D17" s="7">
        <v>17</v>
      </c>
      <c r="E17" s="7">
        <v>6</v>
      </c>
      <c r="F17" s="7">
        <v>6</v>
      </c>
      <c r="G17" s="7">
        <v>4</v>
      </c>
      <c r="H17" s="7">
        <v>3</v>
      </c>
      <c r="I17" s="7">
        <v>0</v>
      </c>
      <c r="J17" s="7">
        <v>0</v>
      </c>
      <c r="K17" s="7">
        <v>2</v>
      </c>
      <c r="L17" s="7">
        <v>11</v>
      </c>
      <c r="M17" s="10">
        <v>0.353</v>
      </c>
      <c r="N17" s="10">
        <v>0.421</v>
      </c>
      <c r="O17" s="10">
        <v>0.647</v>
      </c>
      <c r="P17" s="10">
        <v>1.068</v>
      </c>
      <c r="Q17" s="10">
        <v>0.917</v>
      </c>
      <c r="R17" s="10">
        <v>0.176</v>
      </c>
      <c r="S17" s="136">
        <v>3.8</v>
      </c>
      <c r="T17" s="7">
        <v>0</v>
      </c>
      <c r="U17" s="7">
        <v>0</v>
      </c>
      <c r="V17" s="7">
        <v>1</v>
      </c>
      <c r="W17" s="7">
        <v>8</v>
      </c>
      <c r="X17" s="7">
        <v>5</v>
      </c>
      <c r="Y17" s="10">
        <v>0.625</v>
      </c>
      <c r="Z17" s="7">
        <v>6</v>
      </c>
      <c r="AA17" s="7">
        <v>0</v>
      </c>
    </row>
    <row r="18" spans="1:27" ht="12.75">
      <c r="A18" s="5" t="s">
        <v>67</v>
      </c>
      <c r="C18" s="7" t="s">
        <v>43</v>
      </c>
      <c r="D18" s="7" t="s">
        <v>43</v>
      </c>
      <c r="E18" s="7" t="s">
        <v>43</v>
      </c>
      <c r="F18" s="7" t="s">
        <v>43</v>
      </c>
      <c r="G18" s="7" t="s">
        <v>43</v>
      </c>
      <c r="H18" s="7" t="s">
        <v>43</v>
      </c>
      <c r="I18" s="7" t="s">
        <v>43</v>
      </c>
      <c r="J18" s="7" t="s">
        <v>43</v>
      </c>
      <c r="K18" s="7" t="s">
        <v>43</v>
      </c>
      <c r="L18" s="7" t="s">
        <v>43</v>
      </c>
      <c r="M18" s="10" t="s">
        <v>43</v>
      </c>
      <c r="N18" s="10" t="s">
        <v>43</v>
      </c>
      <c r="O18" s="10" t="s">
        <v>43</v>
      </c>
      <c r="P18" s="10" t="s">
        <v>43</v>
      </c>
      <c r="Q18" s="10" t="s">
        <v>43</v>
      </c>
      <c r="R18" s="10" t="s">
        <v>43</v>
      </c>
      <c r="S18" s="11" t="s">
        <v>43</v>
      </c>
      <c r="T18" s="7" t="s">
        <v>43</v>
      </c>
      <c r="U18" s="7" t="s">
        <v>43</v>
      </c>
      <c r="V18" s="7" t="s">
        <v>43</v>
      </c>
      <c r="W18" s="7" t="s">
        <v>43</v>
      </c>
      <c r="X18" s="7" t="s">
        <v>43</v>
      </c>
      <c r="Y18" s="10" t="s">
        <v>43</v>
      </c>
      <c r="Z18" s="7" t="s">
        <v>43</v>
      </c>
      <c r="AA18" s="7" t="s">
        <v>43</v>
      </c>
    </row>
    <row r="19" spans="1:27" ht="12.75">
      <c r="A19" s="5" t="s">
        <v>354</v>
      </c>
      <c r="C19" s="7">
        <v>1</v>
      </c>
      <c r="D19" s="7">
        <v>4</v>
      </c>
      <c r="E19" s="7">
        <v>1</v>
      </c>
      <c r="F19" s="7">
        <v>2</v>
      </c>
      <c r="G19" s="7">
        <v>2</v>
      </c>
      <c r="H19" s="7">
        <v>0</v>
      </c>
      <c r="I19" s="7">
        <v>0</v>
      </c>
      <c r="J19" s="7">
        <v>0</v>
      </c>
      <c r="K19" s="7">
        <v>0</v>
      </c>
      <c r="L19" s="7">
        <v>2</v>
      </c>
      <c r="M19" s="10">
        <v>0.5</v>
      </c>
      <c r="N19" s="10">
        <v>0.75</v>
      </c>
      <c r="O19" s="10">
        <v>0.5</v>
      </c>
      <c r="P19" s="10">
        <v>1.25</v>
      </c>
      <c r="Q19" s="10">
        <v>1</v>
      </c>
      <c r="R19" s="10">
        <v>0</v>
      </c>
      <c r="S19" s="136">
        <v>1</v>
      </c>
      <c r="T19" s="7">
        <v>0</v>
      </c>
      <c r="U19" s="7">
        <v>1</v>
      </c>
      <c r="V19" s="7">
        <v>0</v>
      </c>
      <c r="W19" s="7">
        <v>1</v>
      </c>
      <c r="X19" s="7">
        <v>1</v>
      </c>
      <c r="Y19" s="10">
        <v>1</v>
      </c>
      <c r="Z19" s="7">
        <v>0</v>
      </c>
      <c r="AA19" s="7">
        <v>0</v>
      </c>
    </row>
    <row r="21" spans="1:27" ht="12.75">
      <c r="A21" s="5" t="s">
        <v>53</v>
      </c>
      <c r="C21" s="7">
        <v>8</v>
      </c>
      <c r="D21" s="7">
        <v>281</v>
      </c>
      <c r="E21" s="7">
        <v>141</v>
      </c>
      <c r="F21" s="7">
        <v>168</v>
      </c>
      <c r="G21" s="7">
        <v>141</v>
      </c>
      <c r="H21" s="7">
        <v>36</v>
      </c>
      <c r="I21" s="7">
        <v>12</v>
      </c>
      <c r="J21" s="7">
        <v>18</v>
      </c>
      <c r="K21" s="7">
        <v>30</v>
      </c>
      <c r="L21" s="7">
        <v>312</v>
      </c>
      <c r="M21" s="10">
        <v>0.598</v>
      </c>
      <c r="N21" s="10">
        <v>0.645</v>
      </c>
      <c r="O21" s="10">
        <v>1.11</v>
      </c>
      <c r="P21" s="10">
        <v>1.755</v>
      </c>
      <c r="Q21" s="10">
        <v>2.69</v>
      </c>
      <c r="R21" s="10">
        <v>0.406</v>
      </c>
      <c r="S21" s="136" t="s">
        <v>54</v>
      </c>
      <c r="T21" s="7">
        <v>10</v>
      </c>
      <c r="U21" s="7">
        <v>9</v>
      </c>
      <c r="V21" s="7">
        <v>3</v>
      </c>
      <c r="W21" s="7">
        <v>147</v>
      </c>
      <c r="X21" s="7">
        <v>104</v>
      </c>
      <c r="Y21" s="10">
        <v>0.707</v>
      </c>
      <c r="Z21" s="7">
        <v>43</v>
      </c>
      <c r="AA21" s="7">
        <v>6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2003-06-25T00:06:06Z</dcterms:created>
  <dcterms:modified xsi:type="dcterms:W3CDTF">2004-10-19T16:56:38Z</dcterms:modified>
  <cp:category/>
  <cp:version/>
  <cp:contentType/>
  <cp:contentStatus/>
</cp:coreProperties>
</file>